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 MCHS COACHING\MCHS XC\XC 2024\Roster\"/>
    </mc:Choice>
  </mc:AlternateContent>
  <xr:revisionPtr revIDLastSave="0" documentId="8_{C1576ED4-07F6-4290-8E63-F94810BDB2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4 MCXC Roster 10082024" sheetId="12" r:id="rId1"/>
  </sheets>
  <definedNames>
    <definedName name="_xlnm._FilterDatabase" localSheetId="0" hidden="1">'24 MCXC Roster 10082024'!$A$1:$HB$145</definedName>
    <definedName name="_xlnm.Print_Area" localSheetId="0">'24 MCXC Roster 10082024'!$A$1:$AQ$76</definedName>
    <definedName name="_xlnm.Print_Titles" localSheetId="0">'24 MCXC Roster 10082024'!$1:$1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Q2" i="12" l="1"/>
  <c r="BX5" i="12"/>
  <c r="BX6" i="12"/>
  <c r="BX7" i="12"/>
  <c r="BX8" i="12"/>
  <c r="BX9" i="12"/>
  <c r="BX10" i="12"/>
  <c r="BX12" i="12"/>
  <c r="BX11" i="12"/>
  <c r="BX13" i="12"/>
  <c r="BX14" i="12"/>
  <c r="BX15" i="12"/>
  <c r="BX16" i="12"/>
  <c r="BX17" i="12"/>
  <c r="BX20" i="12"/>
  <c r="BX21" i="12"/>
  <c r="BX22" i="12"/>
  <c r="BX18" i="12"/>
  <c r="BX23" i="12"/>
  <c r="BX19" i="12"/>
  <c r="BX24" i="12"/>
  <c r="BX30" i="12"/>
  <c r="BX25" i="12"/>
  <c r="BX26" i="12"/>
  <c r="BX27" i="12"/>
  <c r="BX28" i="12"/>
  <c r="BX29" i="12"/>
  <c r="BX36" i="12"/>
  <c r="BX37" i="12"/>
  <c r="BX41" i="12"/>
  <c r="BX42" i="12"/>
  <c r="BX38" i="12"/>
  <c r="BX43" i="12"/>
  <c r="BX56" i="12"/>
  <c r="BX39" i="12"/>
  <c r="BX57" i="12"/>
  <c r="BX58" i="12"/>
  <c r="BX59" i="12"/>
  <c r="BX44" i="12"/>
  <c r="BX40" i="12"/>
  <c r="BX3" i="12"/>
  <c r="BX4" i="12"/>
  <c r="BX60" i="12"/>
  <c r="BX61" i="12"/>
  <c r="BX45" i="12"/>
  <c r="BX46" i="12"/>
  <c r="BX62" i="12"/>
  <c r="BX64" i="12"/>
  <c r="BX63" i="12"/>
  <c r="BX32" i="12"/>
  <c r="BX47" i="12"/>
  <c r="BX48" i="12"/>
  <c r="BX31" i="12"/>
  <c r="BX51" i="12"/>
  <c r="BX33" i="12"/>
  <c r="BX34" i="12"/>
  <c r="BX35" i="12"/>
  <c r="BX49" i="12"/>
  <c r="BX52" i="12"/>
  <c r="BX50" i="12"/>
  <c r="BX53" i="12"/>
  <c r="BX69" i="12"/>
  <c r="BX65" i="12"/>
  <c r="BX66" i="12"/>
  <c r="BX54" i="12"/>
  <c r="BX55" i="12"/>
  <c r="BX67" i="12"/>
  <c r="BX68" i="12"/>
  <c r="BX70" i="12"/>
  <c r="BX72" i="12"/>
  <c r="BX71" i="12"/>
  <c r="BX75" i="12"/>
  <c r="BX73" i="12"/>
  <c r="BX74" i="12"/>
  <c r="BX76" i="12"/>
  <c r="BX2" i="12"/>
  <c r="BT76" i="12"/>
  <c r="BS76" i="12"/>
  <c r="BW76" i="12" s="1"/>
  <c r="AQ74" i="12"/>
  <c r="BS74" i="12" s="1"/>
  <c r="BV76" i="12"/>
  <c r="BV74" i="12" l="1"/>
  <c r="BT74" i="12"/>
  <c r="BW74" i="12" l="1"/>
  <c r="BU76" i="12"/>
  <c r="BR3" i="12"/>
  <c r="BR4" i="12"/>
  <c r="BR5" i="12"/>
  <c r="BR6" i="12"/>
  <c r="BR8" i="12"/>
  <c r="BR9" i="12"/>
  <c r="BR10" i="12"/>
  <c r="BR7" i="12"/>
  <c r="BR12" i="12"/>
  <c r="BR13" i="12"/>
  <c r="BR11" i="12"/>
  <c r="BR14" i="12"/>
  <c r="BR17" i="12"/>
  <c r="BR20" i="12"/>
  <c r="BR21" i="12"/>
  <c r="BR18" i="12"/>
  <c r="BR15" i="12"/>
  <c r="BR16" i="12"/>
  <c r="BR23" i="12"/>
  <c r="BR30" i="12"/>
  <c r="BR25" i="12"/>
  <c r="BR22" i="12"/>
  <c r="BR26" i="12"/>
  <c r="BR19" i="12"/>
  <c r="BR27" i="12"/>
  <c r="BR28" i="12"/>
  <c r="BR29" i="12"/>
  <c r="BR36" i="12"/>
  <c r="BR24" i="12"/>
  <c r="BR38" i="12"/>
  <c r="BR37" i="12"/>
  <c r="BR31" i="12"/>
  <c r="BR33" i="12"/>
  <c r="BR32" i="12"/>
  <c r="BR34" i="12"/>
  <c r="BR35" i="12"/>
  <c r="BR48" i="12"/>
  <c r="BR47" i="12"/>
  <c r="BR51" i="12"/>
  <c r="BR49" i="12"/>
  <c r="BR41" i="12"/>
  <c r="BR42" i="12"/>
  <c r="BR43" i="12"/>
  <c r="BR56" i="12"/>
  <c r="BR39" i="12"/>
  <c r="BR57" i="12"/>
  <c r="BR58" i="12"/>
  <c r="BR59" i="12"/>
  <c r="BR44" i="12"/>
  <c r="BR60" i="12"/>
  <c r="BR61" i="12"/>
  <c r="BR46" i="12"/>
  <c r="BR40" i="12"/>
  <c r="BR45" i="12"/>
  <c r="BR62" i="12"/>
  <c r="BR64" i="12"/>
  <c r="BR63" i="12"/>
  <c r="BR52" i="12"/>
  <c r="BR50" i="12"/>
  <c r="BR53" i="12"/>
  <c r="BR69" i="12"/>
  <c r="BR65" i="12"/>
  <c r="BR66" i="12"/>
  <c r="BR54" i="12"/>
  <c r="BR55" i="12"/>
  <c r="BR67" i="12"/>
  <c r="BR68" i="12"/>
  <c r="BR70" i="12"/>
  <c r="BR72" i="12"/>
  <c r="BR71" i="12"/>
  <c r="BR73" i="12"/>
  <c r="BR75" i="12"/>
  <c r="BR74" i="12"/>
  <c r="BR76" i="12"/>
  <c r="BR2" i="12"/>
  <c r="AY2" i="12"/>
  <c r="AR3" i="12"/>
  <c r="AR4" i="12"/>
  <c r="AR5" i="12"/>
  <c r="AR6" i="12"/>
  <c r="AR8" i="12"/>
  <c r="AR9" i="12"/>
  <c r="AR10" i="12"/>
  <c r="AR7" i="12"/>
  <c r="AR12" i="12"/>
  <c r="AR13" i="12"/>
  <c r="AR11" i="12"/>
  <c r="AR14" i="12"/>
  <c r="AR17" i="12"/>
  <c r="AR20" i="12"/>
  <c r="AR21" i="12"/>
  <c r="AR18" i="12"/>
  <c r="AR15" i="12"/>
  <c r="AR16" i="12"/>
  <c r="AR23" i="12"/>
  <c r="AR30" i="12"/>
  <c r="AR25" i="12"/>
  <c r="AR22" i="12"/>
  <c r="AR26" i="12"/>
  <c r="AR19" i="12"/>
  <c r="AR27" i="12"/>
  <c r="AR28" i="12"/>
  <c r="AR29" i="12"/>
  <c r="AR36" i="12"/>
  <c r="AR24" i="12"/>
  <c r="AR38" i="12"/>
  <c r="AR37" i="12"/>
  <c r="AR31" i="12"/>
  <c r="AR33" i="12"/>
  <c r="AR32" i="12"/>
  <c r="AR34" i="12"/>
  <c r="AR35" i="12"/>
  <c r="AR48" i="12"/>
  <c r="AR47" i="12"/>
  <c r="AR51" i="12"/>
  <c r="AR49" i="12"/>
  <c r="AR41" i="12"/>
  <c r="AR42" i="12"/>
  <c r="AR43" i="12"/>
  <c r="AR56" i="12"/>
  <c r="AR39" i="12"/>
  <c r="AR57" i="12"/>
  <c r="AR58" i="12"/>
  <c r="AR59" i="12"/>
  <c r="AR44" i="12"/>
  <c r="AR60" i="12"/>
  <c r="AR61" i="12"/>
  <c r="AR46" i="12"/>
  <c r="AR40" i="12"/>
  <c r="AR45" i="12"/>
  <c r="AR62" i="12"/>
  <c r="AR64" i="12"/>
  <c r="AR63" i="12"/>
  <c r="AR52" i="12"/>
  <c r="AR50" i="12"/>
  <c r="AR53" i="12"/>
  <c r="AR69" i="12"/>
  <c r="AR65" i="12"/>
  <c r="AR66" i="12"/>
  <c r="AR54" i="12"/>
  <c r="AR55" i="12"/>
  <c r="AR67" i="12"/>
  <c r="AR68" i="12"/>
  <c r="AR70" i="12"/>
  <c r="AR72" i="12"/>
  <c r="AR2" i="12"/>
  <c r="AT3" i="12"/>
  <c r="AT4" i="12"/>
  <c r="AT5" i="12"/>
  <c r="AT6" i="12"/>
  <c r="AT8" i="12"/>
  <c r="AT9" i="12"/>
  <c r="AT10" i="12"/>
  <c r="AT7" i="12"/>
  <c r="AT12" i="12"/>
  <c r="AT13" i="12"/>
  <c r="AT11" i="12"/>
  <c r="AT14" i="12"/>
  <c r="AT17" i="12"/>
  <c r="AT20" i="12"/>
  <c r="AT21" i="12"/>
  <c r="AT18" i="12"/>
  <c r="AT15" i="12"/>
  <c r="AT16" i="12"/>
  <c r="AT23" i="12"/>
  <c r="AT30" i="12"/>
  <c r="AT25" i="12"/>
  <c r="AT22" i="12"/>
  <c r="AT26" i="12"/>
  <c r="AT19" i="12"/>
  <c r="AT27" i="12"/>
  <c r="AT28" i="12"/>
  <c r="AT29" i="12"/>
  <c r="AT36" i="12"/>
  <c r="AT24" i="12"/>
  <c r="AT38" i="12"/>
  <c r="AT37" i="12"/>
  <c r="AT31" i="12"/>
  <c r="AT33" i="12"/>
  <c r="AT32" i="12"/>
  <c r="AT34" i="12"/>
  <c r="AT35" i="12"/>
  <c r="AT48" i="12"/>
  <c r="AT47" i="12"/>
  <c r="AT51" i="12"/>
  <c r="AT49" i="12"/>
  <c r="AT41" i="12"/>
  <c r="AT42" i="12"/>
  <c r="AT43" i="12"/>
  <c r="AT56" i="12"/>
  <c r="AT39" i="12"/>
  <c r="AT57" i="12"/>
  <c r="AT58" i="12"/>
  <c r="AT59" i="12"/>
  <c r="AT44" i="12"/>
  <c r="AT60" i="12"/>
  <c r="AT61" i="12"/>
  <c r="AT46" i="12"/>
  <c r="AT40" i="12"/>
  <c r="AT45" i="12"/>
  <c r="AT62" i="12"/>
  <c r="AT64" i="12"/>
  <c r="AT63" i="12"/>
  <c r="AT52" i="12"/>
  <c r="AT50" i="12"/>
  <c r="AT53" i="12"/>
  <c r="AT69" i="12"/>
  <c r="AT65" i="12"/>
  <c r="AT66" i="12"/>
  <c r="AT54" i="12"/>
  <c r="AT55" i="12"/>
  <c r="AT67" i="12"/>
  <c r="AT68" i="12"/>
  <c r="AT70" i="12"/>
  <c r="AT72" i="12"/>
  <c r="AT71" i="12"/>
  <c r="AT73" i="12"/>
  <c r="AT75" i="12"/>
  <c r="AT74" i="12"/>
  <c r="AT76" i="12"/>
  <c r="AT2" i="12"/>
  <c r="AV3" i="12"/>
  <c r="AW3" i="12" s="1"/>
  <c r="AV4" i="12"/>
  <c r="AW4" i="12" s="1"/>
  <c r="AV5" i="12"/>
  <c r="AW5" i="12" s="1"/>
  <c r="AV6" i="12"/>
  <c r="AW6" i="12" s="1"/>
  <c r="AV8" i="12"/>
  <c r="AW8" i="12" s="1"/>
  <c r="AV9" i="12"/>
  <c r="AW9" i="12" s="1"/>
  <c r="AV10" i="12"/>
  <c r="AW10" i="12" s="1"/>
  <c r="AV7" i="12"/>
  <c r="AW7" i="12" s="1"/>
  <c r="AV12" i="12"/>
  <c r="AW12" i="12" s="1"/>
  <c r="AV13" i="12"/>
  <c r="AW13" i="12" s="1"/>
  <c r="AV11" i="12"/>
  <c r="AW11" i="12" s="1"/>
  <c r="AV14" i="12"/>
  <c r="AW14" i="12" s="1"/>
  <c r="AV17" i="12"/>
  <c r="AW17" i="12" s="1"/>
  <c r="AV20" i="12"/>
  <c r="AW20" i="12" s="1"/>
  <c r="AV21" i="12"/>
  <c r="AW21" i="12" s="1"/>
  <c r="AV18" i="12"/>
  <c r="AW18" i="12" s="1"/>
  <c r="AV15" i="12"/>
  <c r="AW15" i="12" s="1"/>
  <c r="AV16" i="12"/>
  <c r="AW16" i="12" s="1"/>
  <c r="AV23" i="12"/>
  <c r="AW23" i="12" s="1"/>
  <c r="AV30" i="12"/>
  <c r="AW30" i="12" s="1"/>
  <c r="AV25" i="12"/>
  <c r="AW25" i="12" s="1"/>
  <c r="AV22" i="12"/>
  <c r="AW22" i="12" s="1"/>
  <c r="AV26" i="12"/>
  <c r="AW26" i="12" s="1"/>
  <c r="AV19" i="12"/>
  <c r="AW19" i="12" s="1"/>
  <c r="AV27" i="12"/>
  <c r="AW27" i="12" s="1"/>
  <c r="AV28" i="12"/>
  <c r="AW28" i="12" s="1"/>
  <c r="AV29" i="12"/>
  <c r="AW29" i="12" s="1"/>
  <c r="AV36" i="12"/>
  <c r="AW36" i="12" s="1"/>
  <c r="AV24" i="12"/>
  <c r="AW24" i="12" s="1"/>
  <c r="AV38" i="12"/>
  <c r="AW38" i="12" s="1"/>
  <c r="AV37" i="12"/>
  <c r="AW37" i="12" s="1"/>
  <c r="AV31" i="12"/>
  <c r="AW31" i="12" s="1"/>
  <c r="AV33" i="12"/>
  <c r="AW33" i="12" s="1"/>
  <c r="AV32" i="12"/>
  <c r="AW32" i="12" s="1"/>
  <c r="AV34" i="12"/>
  <c r="AW34" i="12" s="1"/>
  <c r="AV35" i="12"/>
  <c r="AW35" i="12" s="1"/>
  <c r="AV48" i="12"/>
  <c r="AW48" i="12" s="1"/>
  <c r="AV47" i="12"/>
  <c r="AW47" i="12" s="1"/>
  <c r="AV51" i="12"/>
  <c r="AW51" i="12" s="1"/>
  <c r="AV49" i="12"/>
  <c r="AW49" i="12" s="1"/>
  <c r="AV41" i="12"/>
  <c r="AW41" i="12" s="1"/>
  <c r="AV42" i="12"/>
  <c r="AW42" i="12" s="1"/>
  <c r="AV43" i="12"/>
  <c r="AW43" i="12" s="1"/>
  <c r="AV56" i="12"/>
  <c r="AW56" i="12" s="1"/>
  <c r="AV39" i="12"/>
  <c r="AW39" i="12" s="1"/>
  <c r="AV57" i="12"/>
  <c r="AW57" i="12" s="1"/>
  <c r="AV58" i="12"/>
  <c r="AW58" i="12" s="1"/>
  <c r="AV59" i="12"/>
  <c r="AW59" i="12" s="1"/>
  <c r="AV44" i="12"/>
  <c r="AW44" i="12" s="1"/>
  <c r="AV60" i="12"/>
  <c r="AW60" i="12" s="1"/>
  <c r="AV61" i="12"/>
  <c r="AW61" i="12" s="1"/>
  <c r="AV46" i="12"/>
  <c r="AW46" i="12" s="1"/>
  <c r="AV40" i="12"/>
  <c r="AW40" i="12" s="1"/>
  <c r="AV45" i="12"/>
  <c r="AW45" i="12" s="1"/>
  <c r="AV62" i="12"/>
  <c r="AW62" i="12" s="1"/>
  <c r="AV64" i="12"/>
  <c r="AW64" i="12" s="1"/>
  <c r="AV63" i="12"/>
  <c r="AW63" i="12" s="1"/>
  <c r="AV52" i="12"/>
  <c r="AW52" i="12" s="1"/>
  <c r="AV50" i="12"/>
  <c r="AW50" i="12" s="1"/>
  <c r="AV53" i="12"/>
  <c r="AW53" i="12" s="1"/>
  <c r="AV69" i="12"/>
  <c r="AW69" i="12" s="1"/>
  <c r="AV65" i="12"/>
  <c r="AW65" i="12" s="1"/>
  <c r="AV66" i="12"/>
  <c r="AW66" i="12" s="1"/>
  <c r="AV54" i="12"/>
  <c r="AW54" i="12" s="1"/>
  <c r="AV55" i="12"/>
  <c r="AW55" i="12" s="1"/>
  <c r="AV67" i="12"/>
  <c r="AW67" i="12" s="1"/>
  <c r="AV68" i="12"/>
  <c r="AW68" i="12" s="1"/>
  <c r="AV70" i="12"/>
  <c r="AW70" i="12" s="1"/>
  <c r="AV72" i="12"/>
  <c r="AW72" i="12" s="1"/>
  <c r="AV71" i="12"/>
  <c r="AW71" i="12" s="1"/>
  <c r="AV73" i="12"/>
  <c r="AW73" i="12" s="1"/>
  <c r="AV75" i="12"/>
  <c r="AW75" i="12" s="1"/>
  <c r="AV74" i="12"/>
  <c r="AW74" i="12" s="1"/>
  <c r="AV76" i="12"/>
  <c r="AW76" i="12" s="1"/>
  <c r="AV2" i="12"/>
  <c r="AW2" i="12" s="1"/>
  <c r="AY3" i="12"/>
  <c r="AY4" i="12"/>
  <c r="AY5" i="12"/>
  <c r="AY6" i="12"/>
  <c r="AY8" i="12"/>
  <c r="AY9" i="12"/>
  <c r="AY10" i="12"/>
  <c r="AY7" i="12"/>
  <c r="AY12" i="12"/>
  <c r="AY13" i="12"/>
  <c r="AY11" i="12"/>
  <c r="AY14" i="12"/>
  <c r="AY17" i="12"/>
  <c r="AY20" i="12"/>
  <c r="AY18" i="12"/>
  <c r="AY21" i="12"/>
  <c r="AY15" i="12"/>
  <c r="AY16" i="12"/>
  <c r="AY30" i="12"/>
  <c r="AY25" i="12"/>
  <c r="AY22" i="12"/>
  <c r="AY26" i="12"/>
  <c r="AY23" i="12"/>
  <c r="AY19" i="12"/>
  <c r="AY27" i="12"/>
  <c r="AY28" i="12"/>
  <c r="AY29" i="12"/>
  <c r="AY36" i="12"/>
  <c r="AY37" i="12"/>
  <c r="AY24" i="12"/>
  <c r="AY38" i="12"/>
  <c r="AY33" i="12"/>
  <c r="AY48" i="12"/>
  <c r="AY32" i="12"/>
  <c r="AY31" i="12"/>
  <c r="AY34" i="12"/>
  <c r="AY35" i="12"/>
  <c r="AY47" i="12"/>
  <c r="AY51" i="12"/>
  <c r="AY49" i="12"/>
  <c r="AY46" i="12"/>
  <c r="AY43" i="12"/>
  <c r="AY41" i="12"/>
  <c r="AY56" i="12"/>
  <c r="AY42" i="12"/>
  <c r="AY39" i="12"/>
  <c r="AY58" i="12"/>
  <c r="AY60" i="12"/>
  <c r="AY59" i="12"/>
  <c r="AY61" i="12"/>
  <c r="AY44" i="12"/>
  <c r="AY57" i="12"/>
  <c r="AY40" i="12"/>
  <c r="AY45" i="12"/>
  <c r="AY62" i="12"/>
  <c r="AY64" i="12"/>
  <c r="AY63" i="12"/>
  <c r="AY52" i="12"/>
  <c r="AY50" i="12"/>
  <c r="AY65" i="12"/>
  <c r="AY53" i="12"/>
  <c r="AY69" i="12"/>
  <c r="AY66" i="12"/>
  <c r="AY54" i="12"/>
  <c r="AY55" i="12"/>
  <c r="AY67" i="12"/>
  <c r="AY68" i="12"/>
  <c r="AY70" i="12"/>
  <c r="AY72" i="12"/>
  <c r="AY71" i="12"/>
  <c r="AY73" i="12"/>
  <c r="AY75" i="12"/>
  <c r="AY74" i="12"/>
  <c r="AY76" i="12"/>
  <c r="AS32" i="12"/>
  <c r="AX32" i="12" s="1"/>
  <c r="AS31" i="12"/>
  <c r="AX31" i="12" s="1"/>
  <c r="AS34" i="12"/>
  <c r="AX34" i="12" s="1"/>
  <c r="AS35" i="12"/>
  <c r="AX35" i="12" s="1"/>
  <c r="AS47" i="12"/>
  <c r="AX47" i="12" s="1"/>
  <c r="AS51" i="12"/>
  <c r="AX51" i="12" s="1"/>
  <c r="AS49" i="12"/>
  <c r="AU49" i="12" s="1"/>
  <c r="AS46" i="12"/>
  <c r="AU46" i="12" s="1"/>
  <c r="AS43" i="12"/>
  <c r="AX43" i="12" s="1"/>
  <c r="AS41" i="12"/>
  <c r="AX41" i="12" s="1"/>
  <c r="AS56" i="12"/>
  <c r="AX56" i="12" s="1"/>
  <c r="AS42" i="12"/>
  <c r="AX42" i="12" s="1"/>
  <c r="AS39" i="12"/>
  <c r="AX39" i="12" s="1"/>
  <c r="AS58" i="12"/>
  <c r="AU58" i="12" s="1"/>
  <c r="AS60" i="12"/>
  <c r="AX60" i="12" s="1"/>
  <c r="AS59" i="12"/>
  <c r="AX59" i="12" s="1"/>
  <c r="AS61" i="12"/>
  <c r="AX61" i="12" s="1"/>
  <c r="AS44" i="12"/>
  <c r="AX44" i="12" s="1"/>
  <c r="AS57" i="12"/>
  <c r="AX57" i="12" s="1"/>
  <c r="AS40" i="12"/>
  <c r="AX40" i="12" s="1"/>
  <c r="AS45" i="12"/>
  <c r="AX45" i="12" s="1"/>
  <c r="AS62" i="12"/>
  <c r="AU62" i="12" s="1"/>
  <c r="AS64" i="12"/>
  <c r="AX64" i="12" s="1"/>
  <c r="AS63" i="12"/>
  <c r="AX63" i="12" s="1"/>
  <c r="AS52" i="12"/>
  <c r="AX52" i="12" s="1"/>
  <c r="AS50" i="12"/>
  <c r="AX50" i="12" s="1"/>
  <c r="AS65" i="12"/>
  <c r="AX65" i="12" s="1"/>
  <c r="AS53" i="12"/>
  <c r="AX53" i="12" s="1"/>
  <c r="AS69" i="12"/>
  <c r="AU69" i="12" s="1"/>
  <c r="AS66" i="12"/>
  <c r="AX66" i="12" s="1"/>
  <c r="AS54" i="12"/>
  <c r="AX54" i="12" s="1"/>
  <c r="AS55" i="12"/>
  <c r="AX55" i="12" s="1"/>
  <c r="AS67" i="12"/>
  <c r="AX67" i="12" s="1"/>
  <c r="AS68" i="12"/>
  <c r="AX68" i="12" s="1"/>
  <c r="AS70" i="12"/>
  <c r="AX70" i="12" s="1"/>
  <c r="AS72" i="12"/>
  <c r="AX72" i="12" s="1"/>
  <c r="AS71" i="12"/>
  <c r="AX71" i="12" s="1"/>
  <c r="AS73" i="12"/>
  <c r="AX73" i="12" s="1"/>
  <c r="AS75" i="12"/>
  <c r="AX75" i="12" s="1"/>
  <c r="AS74" i="12"/>
  <c r="AX74" i="12" s="1"/>
  <c r="AS76" i="12"/>
  <c r="AX76" i="12" s="1"/>
  <c r="AS48" i="12"/>
  <c r="AU48" i="12" s="1"/>
  <c r="AS33" i="12"/>
  <c r="AU33" i="12" s="1"/>
  <c r="AS38" i="12"/>
  <c r="AU38" i="12" s="1"/>
  <c r="AS24" i="12"/>
  <c r="AU24" i="12" s="1"/>
  <c r="AS37" i="12"/>
  <c r="AX37" i="12" s="1"/>
  <c r="AS36" i="12"/>
  <c r="AX36" i="12" s="1"/>
  <c r="AS29" i="12"/>
  <c r="AU29" i="12" s="1"/>
  <c r="AS28" i="12"/>
  <c r="AU28" i="12" s="1"/>
  <c r="AS27" i="12"/>
  <c r="AU27" i="12" s="1"/>
  <c r="AS19" i="12"/>
  <c r="AU19" i="12" s="1"/>
  <c r="AS23" i="12"/>
  <c r="AU23" i="12" s="1"/>
  <c r="AS26" i="12"/>
  <c r="AU26" i="12" s="1"/>
  <c r="AS22" i="12"/>
  <c r="AU22" i="12" s="1"/>
  <c r="AS25" i="12"/>
  <c r="AU25" i="12" s="1"/>
  <c r="AS30" i="12"/>
  <c r="AU30" i="12" s="1"/>
  <c r="AS16" i="12"/>
  <c r="AU16" i="12" s="1"/>
  <c r="AS15" i="12"/>
  <c r="AU15" i="12" s="1"/>
  <c r="AS21" i="12"/>
  <c r="AU21" i="12" s="1"/>
  <c r="AS18" i="12"/>
  <c r="AU18" i="12" s="1"/>
  <c r="AS20" i="12"/>
  <c r="AU20" i="12" s="1"/>
  <c r="AS17" i="12"/>
  <c r="AU17" i="12" s="1"/>
  <c r="AS14" i="12"/>
  <c r="AU14" i="12" s="1"/>
  <c r="AS11" i="12"/>
  <c r="AU11" i="12" s="1"/>
  <c r="AS13" i="12"/>
  <c r="AU13" i="12" s="1"/>
  <c r="AS12" i="12"/>
  <c r="AU12" i="12" s="1"/>
  <c r="AS7" i="12"/>
  <c r="AU7" i="12" s="1"/>
  <c r="AS10" i="12"/>
  <c r="AU10" i="12" s="1"/>
  <c r="AS9" i="12"/>
  <c r="AU9" i="12" s="1"/>
  <c r="AS8" i="12"/>
  <c r="AX8" i="12" s="1"/>
  <c r="AS6" i="12"/>
  <c r="AX6" i="12" s="1"/>
  <c r="AS5" i="12"/>
  <c r="AU5" i="12" s="1"/>
  <c r="AS4" i="12"/>
  <c r="AU4" i="12" s="1"/>
  <c r="AS3" i="12"/>
  <c r="AU3" i="12" s="1"/>
  <c r="AS2" i="12"/>
  <c r="AU2" i="12" s="1"/>
  <c r="AO2" i="12"/>
  <c r="AO3" i="12"/>
  <c r="AO27" i="12"/>
  <c r="AN27" i="12" s="1"/>
  <c r="AQ3" i="12"/>
  <c r="AQ4" i="12"/>
  <c r="AQ5" i="12"/>
  <c r="BS5" i="12" s="1"/>
  <c r="AQ6" i="12"/>
  <c r="BS6" i="12" s="1"/>
  <c r="AQ8" i="12"/>
  <c r="BS8" i="12" s="1"/>
  <c r="AQ9" i="12"/>
  <c r="BS9" i="12" s="1"/>
  <c r="AQ10" i="12"/>
  <c r="BS10" i="12" s="1"/>
  <c r="AQ7" i="12"/>
  <c r="BS7" i="12" s="1"/>
  <c r="AQ12" i="12"/>
  <c r="BS12" i="12" s="1"/>
  <c r="AQ13" i="12"/>
  <c r="BS13" i="12" s="1"/>
  <c r="AQ11" i="12"/>
  <c r="BS11" i="12" s="1"/>
  <c r="AQ14" i="12"/>
  <c r="BS14" i="12" s="1"/>
  <c r="AQ17" i="12"/>
  <c r="AQ20" i="12"/>
  <c r="BS20" i="12" s="1"/>
  <c r="AQ18" i="12"/>
  <c r="BS18" i="12" s="1"/>
  <c r="AQ21" i="12"/>
  <c r="BS21" i="12" s="1"/>
  <c r="AQ15" i="12"/>
  <c r="BS15" i="12" s="1"/>
  <c r="AQ16" i="12"/>
  <c r="BS16" i="12" s="1"/>
  <c r="AQ30" i="12"/>
  <c r="BS30" i="12" s="1"/>
  <c r="AQ25" i="12"/>
  <c r="BS25" i="12" s="1"/>
  <c r="AQ22" i="12"/>
  <c r="BS22" i="12" s="1"/>
  <c r="AQ26" i="12"/>
  <c r="BS26" i="12" s="1"/>
  <c r="AQ23" i="12"/>
  <c r="BS23" i="12" s="1"/>
  <c r="AQ19" i="12"/>
  <c r="BS19" i="12" s="1"/>
  <c r="AQ27" i="12"/>
  <c r="BS27" i="12" s="1"/>
  <c r="AQ28" i="12"/>
  <c r="BS28" i="12" s="1"/>
  <c r="AQ29" i="12"/>
  <c r="BS29" i="12" s="1"/>
  <c r="AQ36" i="12"/>
  <c r="BS36" i="12" s="1"/>
  <c r="AQ37" i="12"/>
  <c r="BS37" i="12" s="1"/>
  <c r="AQ24" i="12"/>
  <c r="BS24" i="12" s="1"/>
  <c r="AQ38" i="12"/>
  <c r="BS38" i="12" s="1"/>
  <c r="AQ33" i="12"/>
  <c r="AQ48" i="12"/>
  <c r="AQ32" i="12"/>
  <c r="AQ31" i="12"/>
  <c r="AQ34" i="12"/>
  <c r="AQ35" i="12"/>
  <c r="AQ47" i="12"/>
  <c r="AQ51" i="12"/>
  <c r="AQ49" i="12"/>
  <c r="AQ46" i="12"/>
  <c r="BS46" i="12" s="1"/>
  <c r="AQ43" i="12"/>
  <c r="BS43" i="12" s="1"/>
  <c r="AQ41" i="12"/>
  <c r="BS41" i="12" s="1"/>
  <c r="AQ56" i="12"/>
  <c r="BS56" i="12" s="1"/>
  <c r="AQ42" i="12"/>
  <c r="BS42" i="12" s="1"/>
  <c r="AQ39" i="12"/>
  <c r="BS39" i="12" s="1"/>
  <c r="AQ58" i="12"/>
  <c r="BS58" i="12" s="1"/>
  <c r="AQ60" i="12"/>
  <c r="BS60" i="12" s="1"/>
  <c r="AQ59" i="12"/>
  <c r="BS59" i="12" s="1"/>
  <c r="AQ61" i="12"/>
  <c r="BS61" i="12" s="1"/>
  <c r="AQ44" i="12"/>
  <c r="BS44" i="12" s="1"/>
  <c r="AQ57" i="12"/>
  <c r="BS57" i="12" s="1"/>
  <c r="AQ40" i="12"/>
  <c r="BS40" i="12" s="1"/>
  <c r="AQ45" i="12"/>
  <c r="BS45" i="12" s="1"/>
  <c r="AQ62" i="12"/>
  <c r="BS62" i="12" s="1"/>
  <c r="AQ64" i="12"/>
  <c r="BS64" i="12" s="1"/>
  <c r="AQ63" i="12"/>
  <c r="BS63" i="12" s="1"/>
  <c r="AQ52" i="12"/>
  <c r="AQ50" i="12"/>
  <c r="AQ65" i="12"/>
  <c r="AQ53" i="12"/>
  <c r="AQ69" i="12"/>
  <c r="AQ66" i="12"/>
  <c r="AQ54" i="12"/>
  <c r="AQ55" i="12"/>
  <c r="AQ67" i="12"/>
  <c r="AQ68" i="12"/>
  <c r="AQ70" i="12"/>
  <c r="BS70" i="12" s="1"/>
  <c r="AQ72" i="12"/>
  <c r="BS72" i="12" s="1"/>
  <c r="AQ71" i="12"/>
  <c r="AQ73" i="12"/>
  <c r="BS73" i="12" s="1"/>
  <c r="AQ75" i="12"/>
  <c r="BS75" i="12" s="1"/>
  <c r="BS2" i="12"/>
  <c r="AO76" i="12"/>
  <c r="BH76" i="12" s="1"/>
  <c r="AO74" i="12"/>
  <c r="BH74" i="12" s="1"/>
  <c r="AO70" i="12"/>
  <c r="BH70" i="12" s="1"/>
  <c r="AO72" i="12"/>
  <c r="AO75" i="12"/>
  <c r="AO73" i="12"/>
  <c r="BJ73" i="12" s="1"/>
  <c r="AO71" i="12"/>
  <c r="BH71" i="12" s="1"/>
  <c r="AO54" i="12"/>
  <c r="BJ54" i="12" s="1"/>
  <c r="AO69" i="12"/>
  <c r="AO68" i="12"/>
  <c r="AO53" i="12"/>
  <c r="BH53" i="12" s="1"/>
  <c r="AO67" i="12"/>
  <c r="AO55" i="12"/>
  <c r="AO66" i="12"/>
  <c r="AO49" i="12"/>
  <c r="AO65" i="12"/>
  <c r="BH65" i="12" s="1"/>
  <c r="AO50" i="12"/>
  <c r="AO52" i="12"/>
  <c r="BH52" i="12" s="1"/>
  <c r="AO57" i="12"/>
  <c r="AN57" i="12" s="1"/>
  <c r="AO44" i="12"/>
  <c r="AN44" i="12" s="1"/>
  <c r="AO63" i="12"/>
  <c r="AO64" i="12"/>
  <c r="AO62" i="12"/>
  <c r="AN62" i="12" s="1"/>
  <c r="AO61" i="12"/>
  <c r="AN61" i="12" s="1"/>
  <c r="AO59" i="12"/>
  <c r="AN59" i="12" s="1"/>
  <c r="AO45" i="12"/>
  <c r="AN45" i="12" s="1"/>
  <c r="AO40" i="12"/>
  <c r="AN40" i="12" s="1"/>
  <c r="AO24" i="12"/>
  <c r="AN24" i="12" s="1"/>
  <c r="AO38" i="12"/>
  <c r="AN38" i="12" s="1"/>
  <c r="AO60" i="12"/>
  <c r="AN60" i="12" s="1"/>
  <c r="AO58" i="12"/>
  <c r="AN58" i="12" s="1"/>
  <c r="AO42" i="12"/>
  <c r="AN42" i="12" s="1"/>
  <c r="AO39" i="12"/>
  <c r="AN39" i="12" s="1"/>
  <c r="AO56" i="12"/>
  <c r="AO41" i="12"/>
  <c r="AO43" i="12"/>
  <c r="AN43" i="12" s="1"/>
  <c r="AO47" i="12"/>
  <c r="AO51" i="12"/>
  <c r="BJ51" i="12" s="1"/>
  <c r="AO35" i="12"/>
  <c r="BH35" i="12" s="1"/>
  <c r="AO34" i="12"/>
  <c r="BH34" i="12" s="1"/>
  <c r="AO31" i="12"/>
  <c r="BH31" i="12" s="1"/>
  <c r="AO32" i="12"/>
  <c r="BH32" i="12" s="1"/>
  <c r="AO48" i="12"/>
  <c r="BH48" i="12" s="1"/>
  <c r="AO33" i="12"/>
  <c r="BJ33" i="12" s="1"/>
  <c r="AO46" i="12"/>
  <c r="AN46" i="12" s="1"/>
  <c r="AO23" i="12"/>
  <c r="AN23" i="12" s="1"/>
  <c r="AO37" i="12"/>
  <c r="AO36" i="12"/>
  <c r="AO19" i="12"/>
  <c r="AN19" i="12" s="1"/>
  <c r="AO29" i="12"/>
  <c r="AN29" i="12" s="1"/>
  <c r="AO28" i="12"/>
  <c r="AO26" i="12"/>
  <c r="AN26" i="12" s="1"/>
  <c r="AO22" i="12"/>
  <c r="AN22" i="12" s="1"/>
  <c r="AO16" i="12"/>
  <c r="AN16" i="12" s="1"/>
  <c r="AO15" i="12"/>
  <c r="AN15" i="12" s="1"/>
  <c r="AO25" i="12"/>
  <c r="AO21" i="12"/>
  <c r="AO30" i="12"/>
  <c r="AN30" i="12" s="1"/>
  <c r="AO18" i="12"/>
  <c r="AN18" i="12" s="1"/>
  <c r="AO20" i="12"/>
  <c r="AN20" i="12" s="1"/>
  <c r="AO17" i="12"/>
  <c r="AN17" i="12" s="1"/>
  <c r="AO14" i="12"/>
  <c r="AN14" i="12" s="1"/>
  <c r="AO11" i="12"/>
  <c r="AN11" i="12" s="1"/>
  <c r="AO7" i="12"/>
  <c r="AO13" i="12"/>
  <c r="AO12" i="12"/>
  <c r="AN12" i="12" s="1"/>
  <c r="AO10" i="12"/>
  <c r="AO9" i="12"/>
  <c r="AO8" i="12"/>
  <c r="AO6" i="12"/>
  <c r="AO5" i="12"/>
  <c r="AO4" i="12"/>
  <c r="AI12" i="12"/>
  <c r="BO66" i="12" l="1"/>
  <c r="BS66" i="12"/>
  <c r="BV66" i="12"/>
  <c r="BT66" i="12"/>
  <c r="BO19" i="12"/>
  <c r="BT19" i="12"/>
  <c r="BV19" i="12"/>
  <c r="BO7" i="12"/>
  <c r="BV7" i="12"/>
  <c r="BT7" i="12"/>
  <c r="BT72" i="12"/>
  <c r="BV72" i="12"/>
  <c r="BO53" i="12"/>
  <c r="BV53" i="12"/>
  <c r="BT53" i="12"/>
  <c r="BS53" i="12"/>
  <c r="BO45" i="12"/>
  <c r="BT45" i="12"/>
  <c r="BV45" i="12"/>
  <c r="BO39" i="12"/>
  <c r="BV39" i="12"/>
  <c r="BT39" i="12"/>
  <c r="BO47" i="12"/>
  <c r="BS47" i="12"/>
  <c r="BT47" i="12"/>
  <c r="BV47" i="12"/>
  <c r="BO24" i="12"/>
  <c r="BV24" i="12"/>
  <c r="BT24" i="12"/>
  <c r="BO26" i="12"/>
  <c r="BV26" i="12"/>
  <c r="BT26" i="12"/>
  <c r="BO20" i="12"/>
  <c r="BV20" i="12"/>
  <c r="BT20" i="12"/>
  <c r="BO9" i="12"/>
  <c r="BT9" i="12"/>
  <c r="BV9" i="12"/>
  <c r="BV73" i="12"/>
  <c r="BT73" i="12"/>
  <c r="BO33" i="12"/>
  <c r="BT33" i="12"/>
  <c r="BS33" i="12"/>
  <c r="BV33" i="12"/>
  <c r="BV71" i="12"/>
  <c r="BT71" i="12"/>
  <c r="BS71" i="12"/>
  <c r="BO69" i="12"/>
  <c r="BT69" i="12"/>
  <c r="BS69" i="12"/>
  <c r="BV69" i="12"/>
  <c r="BO62" i="12"/>
  <c r="BV62" i="12"/>
  <c r="BT62" i="12"/>
  <c r="BO58" i="12"/>
  <c r="BV58" i="12"/>
  <c r="BT58" i="12"/>
  <c r="BO51" i="12"/>
  <c r="BS51" i="12"/>
  <c r="BV51" i="12"/>
  <c r="BT51" i="12"/>
  <c r="BO38" i="12"/>
  <c r="BV38" i="12"/>
  <c r="BT38" i="12"/>
  <c r="BO23" i="12"/>
  <c r="BV23" i="12"/>
  <c r="BT23" i="12"/>
  <c r="BO18" i="12"/>
  <c r="BT18" i="12"/>
  <c r="BV18" i="12"/>
  <c r="BO10" i="12"/>
  <c r="BT10" i="12"/>
  <c r="BV10" i="12"/>
  <c r="BT70" i="12"/>
  <c r="BV70" i="12"/>
  <c r="BO65" i="12"/>
  <c r="BS65" i="12"/>
  <c r="BV65" i="12"/>
  <c r="BT65" i="12"/>
  <c r="BO40" i="12"/>
  <c r="BV40" i="12"/>
  <c r="BT40" i="12"/>
  <c r="BO42" i="12"/>
  <c r="BT42" i="12"/>
  <c r="BV42" i="12"/>
  <c r="BO35" i="12"/>
  <c r="BV35" i="12"/>
  <c r="BT35" i="12"/>
  <c r="BS35" i="12"/>
  <c r="BO37" i="12"/>
  <c r="BV37" i="12"/>
  <c r="BT37" i="12"/>
  <c r="BO22" i="12"/>
  <c r="BV22" i="12"/>
  <c r="BT22" i="12"/>
  <c r="BO17" i="12"/>
  <c r="BS17" i="12"/>
  <c r="BO8" i="12"/>
  <c r="BT8" i="12"/>
  <c r="BV8" i="12"/>
  <c r="BO60" i="12"/>
  <c r="BT60" i="12"/>
  <c r="BV60" i="12"/>
  <c r="BO68" i="12"/>
  <c r="BT68" i="12"/>
  <c r="BS68" i="12"/>
  <c r="BV68" i="12"/>
  <c r="BO6" i="12"/>
  <c r="BT6" i="12"/>
  <c r="BV6" i="12"/>
  <c r="BO57" i="12"/>
  <c r="BT57" i="12"/>
  <c r="BV57" i="12"/>
  <c r="BO56" i="12"/>
  <c r="BV56" i="12"/>
  <c r="BT56" i="12"/>
  <c r="BO36" i="12"/>
  <c r="BV36" i="12"/>
  <c r="BT36" i="12"/>
  <c r="BO25" i="12"/>
  <c r="BV25" i="12"/>
  <c r="BT25" i="12"/>
  <c r="BO67" i="12"/>
  <c r="BS67" i="12"/>
  <c r="BV67" i="12"/>
  <c r="BT67" i="12"/>
  <c r="BO52" i="12"/>
  <c r="BT52" i="12"/>
  <c r="BS52" i="12"/>
  <c r="BV52" i="12"/>
  <c r="BO44" i="12"/>
  <c r="BT44" i="12"/>
  <c r="BV44" i="12"/>
  <c r="BO41" i="12"/>
  <c r="BV41" i="12"/>
  <c r="BT41" i="12"/>
  <c r="BO31" i="12"/>
  <c r="BS31" i="12"/>
  <c r="BV31" i="12"/>
  <c r="BT31" i="12"/>
  <c r="BO29" i="12"/>
  <c r="BT29" i="12"/>
  <c r="BV29" i="12"/>
  <c r="BO30" i="12"/>
  <c r="BV30" i="12"/>
  <c r="BT30" i="12"/>
  <c r="BO11" i="12"/>
  <c r="BV11" i="12"/>
  <c r="BT11" i="12"/>
  <c r="BU11" i="12"/>
  <c r="BO5" i="12"/>
  <c r="BV5" i="12"/>
  <c r="BT5" i="12"/>
  <c r="BO50" i="12"/>
  <c r="BV50" i="12"/>
  <c r="BT50" i="12"/>
  <c r="BS50" i="12"/>
  <c r="BO34" i="12"/>
  <c r="BS34" i="12"/>
  <c r="BT34" i="12"/>
  <c r="BV34" i="12"/>
  <c r="BO14" i="12"/>
  <c r="BT14" i="12"/>
  <c r="BV14" i="12"/>
  <c r="BO2" i="12"/>
  <c r="BT2" i="12"/>
  <c r="BU2" i="12" s="1"/>
  <c r="BV2" i="12"/>
  <c r="BO55" i="12"/>
  <c r="BS55" i="12"/>
  <c r="BV55" i="12"/>
  <c r="BT55" i="12"/>
  <c r="BO63" i="12"/>
  <c r="BV63" i="12"/>
  <c r="BT63" i="12"/>
  <c r="BO61" i="12"/>
  <c r="BT61" i="12"/>
  <c r="BV61" i="12"/>
  <c r="BO43" i="12"/>
  <c r="BT43" i="12"/>
  <c r="BV43" i="12"/>
  <c r="BO32" i="12"/>
  <c r="BV32" i="12"/>
  <c r="BT32" i="12"/>
  <c r="BS32" i="12"/>
  <c r="BO28" i="12"/>
  <c r="BT28" i="12"/>
  <c r="BV28" i="12"/>
  <c r="BO16" i="12"/>
  <c r="BT16" i="12"/>
  <c r="BV16" i="12"/>
  <c r="BO13" i="12"/>
  <c r="BV13" i="12"/>
  <c r="BT13" i="12"/>
  <c r="BO4" i="12"/>
  <c r="BV4" i="12"/>
  <c r="BT4" i="12"/>
  <c r="BS4" i="12"/>
  <c r="BO49" i="12"/>
  <c r="BT49" i="12"/>
  <c r="BV49" i="12"/>
  <c r="BS49" i="12"/>
  <c r="BO21" i="12"/>
  <c r="BV21" i="12"/>
  <c r="BT21" i="12"/>
  <c r="BT75" i="12"/>
  <c r="BV75" i="12"/>
  <c r="BO54" i="12"/>
  <c r="BS54" i="12"/>
  <c r="BT54" i="12"/>
  <c r="BV54" i="12"/>
  <c r="BO64" i="12"/>
  <c r="BT64" i="12"/>
  <c r="BV64" i="12"/>
  <c r="BO59" i="12"/>
  <c r="BT59" i="12"/>
  <c r="BV59" i="12"/>
  <c r="BO46" i="12"/>
  <c r="BV46" i="12"/>
  <c r="BT46" i="12"/>
  <c r="BO48" i="12"/>
  <c r="BV48" i="12"/>
  <c r="BT48" i="12"/>
  <c r="BS48" i="12"/>
  <c r="BO27" i="12"/>
  <c r="BV27" i="12"/>
  <c r="BT27" i="12"/>
  <c r="BO15" i="12"/>
  <c r="BT15" i="12"/>
  <c r="BV15" i="12"/>
  <c r="BO12" i="12"/>
  <c r="BV12" i="12"/>
  <c r="BT12" i="12"/>
  <c r="BO3" i="12"/>
  <c r="BT3" i="12"/>
  <c r="BS3" i="12"/>
  <c r="BV3" i="12"/>
  <c r="BU64" i="12"/>
  <c r="BT17" i="12"/>
  <c r="BV17" i="12"/>
  <c r="AU51" i="12"/>
  <c r="AX69" i="12"/>
  <c r="AX62" i="12"/>
  <c r="AU35" i="12"/>
  <c r="AX58" i="12"/>
  <c r="AU36" i="12"/>
  <c r="AU71" i="12"/>
  <c r="AX16" i="12"/>
  <c r="AX11" i="12"/>
  <c r="AU75" i="12"/>
  <c r="AU54" i="12"/>
  <c r="AU64" i="12"/>
  <c r="AU59" i="12"/>
  <c r="AX46" i="12"/>
  <c r="AX20" i="12"/>
  <c r="AU47" i="12"/>
  <c r="AU73" i="12"/>
  <c r="AU66" i="12"/>
  <c r="AU60" i="12"/>
  <c r="AX49" i="12"/>
  <c r="AU37" i="12"/>
  <c r="AX30" i="12"/>
  <c r="AU34" i="12"/>
  <c r="AU72" i="12"/>
  <c r="AU53" i="12"/>
  <c r="AU45" i="12"/>
  <c r="AU39" i="12"/>
  <c r="AX4" i="12"/>
  <c r="AX26" i="12"/>
  <c r="AU41" i="12"/>
  <c r="AU31" i="12"/>
  <c r="AU70" i="12"/>
  <c r="AU65" i="12"/>
  <c r="AU40" i="12"/>
  <c r="AU42" i="12"/>
  <c r="AX5" i="12"/>
  <c r="AX28" i="12"/>
  <c r="AU43" i="12"/>
  <c r="AU32" i="12"/>
  <c r="AU68" i="12"/>
  <c r="AU50" i="12"/>
  <c r="AU57" i="12"/>
  <c r="AU56" i="12"/>
  <c r="AX9" i="12"/>
  <c r="AX29" i="12"/>
  <c r="AU76" i="12"/>
  <c r="AU67" i="12"/>
  <c r="AU52" i="12"/>
  <c r="AU44" i="12"/>
  <c r="AX13" i="12"/>
  <c r="AX24" i="12"/>
  <c r="AU74" i="12"/>
  <c r="AU55" i="12"/>
  <c r="AU63" i="12"/>
  <c r="AU61" i="12"/>
  <c r="AX48" i="12"/>
  <c r="AX33" i="12"/>
  <c r="AU6" i="12"/>
  <c r="AX14" i="12"/>
  <c r="AX25" i="12"/>
  <c r="AU8" i="12"/>
  <c r="AX17" i="12"/>
  <c r="AX22" i="12"/>
  <c r="AX10" i="12"/>
  <c r="AX18" i="12"/>
  <c r="AX23" i="12"/>
  <c r="AX38" i="12"/>
  <c r="AX2" i="12"/>
  <c r="AX7" i="12"/>
  <c r="AX21" i="12"/>
  <c r="AX19" i="12"/>
  <c r="AX3" i="12"/>
  <c r="AX12" i="12"/>
  <c r="AX15" i="12"/>
  <c r="AX27" i="12"/>
  <c r="BH47" i="12"/>
  <c r="AN47" i="12"/>
  <c r="BJ66" i="12"/>
  <c r="AN66" i="12"/>
  <c r="BJ49" i="12"/>
  <c r="AN49" i="12"/>
  <c r="BH55" i="12"/>
  <c r="AN55" i="12"/>
  <c r="BJ75" i="12"/>
  <c r="AN75" i="12"/>
  <c r="BH67" i="12"/>
  <c r="AN67" i="12"/>
  <c r="BH72" i="12"/>
  <c r="AN72" i="12"/>
  <c r="BH68" i="12"/>
  <c r="AN68" i="12"/>
  <c r="BH50" i="12"/>
  <c r="AN50" i="12"/>
  <c r="BH69" i="12"/>
  <c r="AN69" i="12"/>
  <c r="BJ7" i="12"/>
  <c r="BH5" i="12"/>
  <c r="BH11" i="12"/>
  <c r="BH6" i="12"/>
  <c r="BH14" i="12"/>
  <c r="BH16" i="12"/>
  <c r="BJ37" i="12"/>
  <c r="BH58" i="12"/>
  <c r="BH62" i="12"/>
  <c r="BH8" i="12"/>
  <c r="BH17" i="12"/>
  <c r="BH22" i="12"/>
  <c r="BJ23" i="12"/>
  <c r="BH60" i="12"/>
  <c r="BJ20" i="12"/>
  <c r="BJ46" i="12"/>
  <c r="BJ9" i="12"/>
  <c r="BJ26" i="12"/>
  <c r="BJ38" i="12"/>
  <c r="BJ64" i="12"/>
  <c r="BJ2" i="12"/>
  <c r="BJ10" i="12"/>
  <c r="BJ18" i="12"/>
  <c r="BH27" i="12"/>
  <c r="BH43" i="12"/>
  <c r="BJ24" i="12"/>
  <c r="BH63" i="12"/>
  <c r="BH12" i="12"/>
  <c r="BH30" i="12"/>
  <c r="BH28" i="12"/>
  <c r="BH41" i="12"/>
  <c r="BH40" i="12"/>
  <c r="BH44" i="12"/>
  <c r="BH4" i="12"/>
  <c r="BH13" i="12"/>
  <c r="BH21" i="12"/>
  <c r="BH29" i="12"/>
  <c r="BH56" i="12"/>
  <c r="BH45" i="12"/>
  <c r="BH57" i="12"/>
  <c r="BH25" i="12"/>
  <c r="BH19" i="12"/>
  <c r="BH39" i="12"/>
  <c r="BH59" i="12"/>
  <c r="BH3" i="12"/>
  <c r="BH15" i="12"/>
  <c r="BH36" i="12"/>
  <c r="BH42" i="12"/>
  <c r="BH61" i="12"/>
  <c r="BH26" i="12"/>
  <c r="BH46" i="12"/>
  <c r="BJ21" i="12"/>
  <c r="BJ27" i="12"/>
  <c r="BH37" i="12"/>
  <c r="BJ48" i="12"/>
  <c r="BL48" i="12" s="1"/>
  <c r="BH51" i="12"/>
  <c r="BL51" i="12" s="1"/>
  <c r="BJ43" i="12"/>
  <c r="BH38" i="12"/>
  <c r="BJ60" i="12"/>
  <c r="BJ63" i="12"/>
  <c r="BH9" i="12"/>
  <c r="BH66" i="12"/>
  <c r="BJ55" i="12"/>
  <c r="BH20" i="12"/>
  <c r="BH73" i="12"/>
  <c r="BL73" i="12" s="1"/>
  <c r="BJ70" i="12"/>
  <c r="BL70" i="12" s="1"/>
  <c r="BH10" i="12"/>
  <c r="BH18" i="12"/>
  <c r="BH23" i="12"/>
  <c r="BH33" i="12"/>
  <c r="BL33" i="12" s="1"/>
  <c r="BH49" i="12"/>
  <c r="BH24" i="12"/>
  <c r="BH64" i="12"/>
  <c r="BH54" i="12"/>
  <c r="BL54" i="12" s="1"/>
  <c r="BH75" i="12"/>
  <c r="BL75" i="12" s="1"/>
  <c r="BJ3" i="12"/>
  <c r="BJ12" i="12"/>
  <c r="BJ30" i="12"/>
  <c r="BJ28" i="12"/>
  <c r="BJ32" i="12"/>
  <c r="BL32" i="12" s="1"/>
  <c r="BJ41" i="12"/>
  <c r="BJ40" i="12"/>
  <c r="BJ44" i="12"/>
  <c r="BJ67" i="12"/>
  <c r="BJ72" i="12"/>
  <c r="BH2" i="12"/>
  <c r="BH7" i="12"/>
  <c r="BJ4" i="12"/>
  <c r="BJ13" i="12"/>
  <c r="BJ25" i="12"/>
  <c r="BJ29" i="12"/>
  <c r="BJ31" i="12"/>
  <c r="BL31" i="12" s="1"/>
  <c r="BJ56" i="12"/>
  <c r="BJ45" i="12"/>
  <c r="BJ57" i="12"/>
  <c r="BJ53" i="12"/>
  <c r="BL53" i="12" s="1"/>
  <c r="BJ5" i="12"/>
  <c r="BJ11" i="12"/>
  <c r="BJ15" i="12"/>
  <c r="BJ34" i="12"/>
  <c r="BL34" i="12" s="1"/>
  <c r="BJ39" i="12"/>
  <c r="BJ59" i="12"/>
  <c r="BJ52" i="12"/>
  <c r="BL52" i="12" s="1"/>
  <c r="BJ68" i="12"/>
  <c r="BJ74" i="12"/>
  <c r="BL74" i="12" s="1"/>
  <c r="BJ6" i="12"/>
  <c r="BJ14" i="12"/>
  <c r="BJ16" i="12"/>
  <c r="BJ19" i="12"/>
  <c r="BJ35" i="12"/>
  <c r="BL35" i="12" s="1"/>
  <c r="BJ42" i="12"/>
  <c r="BJ61" i="12"/>
  <c r="BJ50" i="12"/>
  <c r="BJ69" i="12"/>
  <c r="BJ76" i="12"/>
  <c r="BL76" i="12" s="1"/>
  <c r="BJ8" i="12"/>
  <c r="BJ17" i="12"/>
  <c r="BJ22" i="12"/>
  <c r="BJ36" i="12"/>
  <c r="BJ47" i="12"/>
  <c r="BJ58" i="12"/>
  <c r="BJ62" i="12"/>
  <c r="BJ65" i="12"/>
  <c r="BL65" i="12" s="1"/>
  <c r="BJ71" i="12"/>
  <c r="BL71" i="12" s="1"/>
  <c r="BB72" i="12"/>
  <c r="BF72" i="12"/>
  <c r="BG72" i="12" s="1"/>
  <c r="BD72" i="12"/>
  <c r="BE72" i="12" s="1"/>
  <c r="BC72" i="12"/>
  <c r="BB4" i="12"/>
  <c r="BD4" i="12"/>
  <c r="BE4" i="12" s="1"/>
  <c r="BF4" i="12"/>
  <c r="BG4" i="12" s="1"/>
  <c r="BC4" i="12"/>
  <c r="BB13" i="12"/>
  <c r="BF13" i="12"/>
  <c r="BG13" i="12" s="1"/>
  <c r="BC13" i="12"/>
  <c r="BD13" i="12"/>
  <c r="BE13" i="12" s="1"/>
  <c r="BB21" i="12"/>
  <c r="BD21" i="12"/>
  <c r="BE21" i="12" s="1"/>
  <c r="BF21" i="12"/>
  <c r="BG21" i="12" s="1"/>
  <c r="BC21" i="12"/>
  <c r="BB29" i="12"/>
  <c r="BD29" i="12"/>
  <c r="BE29" i="12" s="1"/>
  <c r="BF29" i="12"/>
  <c r="BG29" i="12" s="1"/>
  <c r="BC29" i="12"/>
  <c r="BB32" i="12"/>
  <c r="BF32" i="12"/>
  <c r="BG32" i="12" s="1"/>
  <c r="BD32" i="12"/>
  <c r="BE32" i="12" s="1"/>
  <c r="BC32" i="12"/>
  <c r="BB56" i="12"/>
  <c r="BF56" i="12"/>
  <c r="BG56" i="12" s="1"/>
  <c r="BC56" i="12"/>
  <c r="BD56" i="12"/>
  <c r="BE56" i="12" s="1"/>
  <c r="BB45" i="12"/>
  <c r="BF45" i="12"/>
  <c r="BG45" i="12" s="1"/>
  <c r="BD45" i="12"/>
  <c r="BE45" i="12" s="1"/>
  <c r="BC45" i="12"/>
  <c r="BB57" i="12"/>
  <c r="BF57" i="12"/>
  <c r="BG57" i="12" s="1"/>
  <c r="BC57" i="12"/>
  <c r="BD57" i="12"/>
  <c r="BE57" i="12" s="1"/>
  <c r="BB53" i="12"/>
  <c r="BD53" i="12"/>
  <c r="BE53" i="12" s="1"/>
  <c r="BF53" i="12"/>
  <c r="BG53" i="12" s="1"/>
  <c r="BC53" i="12"/>
  <c r="BB70" i="12"/>
  <c r="BD70" i="12"/>
  <c r="BE70" i="12" s="1"/>
  <c r="BF70" i="12"/>
  <c r="BG70" i="12" s="1"/>
  <c r="BC70" i="12"/>
  <c r="BB74" i="12"/>
  <c r="BF74" i="12"/>
  <c r="BG74" i="12" s="1"/>
  <c r="BC74" i="12"/>
  <c r="BD74" i="12"/>
  <c r="BE74" i="12" s="1"/>
  <c r="BB26" i="12"/>
  <c r="BC26" i="12"/>
  <c r="BD26" i="12"/>
  <c r="BE26" i="12" s="1"/>
  <c r="BF26" i="12"/>
  <c r="BG26" i="12" s="1"/>
  <c r="BB47" i="12"/>
  <c r="BC47" i="12"/>
  <c r="BF47" i="12"/>
  <c r="BG47" i="12" s="1"/>
  <c r="BD47" i="12"/>
  <c r="BE47" i="12" s="1"/>
  <c r="BB66" i="12"/>
  <c r="BD66" i="12"/>
  <c r="BE66" i="12" s="1"/>
  <c r="BF66" i="12"/>
  <c r="BG66" i="12" s="1"/>
  <c r="BC66" i="12"/>
  <c r="BB10" i="12"/>
  <c r="BC10" i="12"/>
  <c r="BD10" i="12"/>
  <c r="BE10" i="12" s="1"/>
  <c r="BF10" i="12"/>
  <c r="BG10" i="12" s="1"/>
  <c r="BB33" i="12"/>
  <c r="BD33" i="12"/>
  <c r="BE33" i="12" s="1"/>
  <c r="BC33" i="12"/>
  <c r="BF33" i="12"/>
  <c r="BG33" i="12" s="1"/>
  <c r="BB63" i="12"/>
  <c r="BD63" i="12"/>
  <c r="BE63" i="12" s="1"/>
  <c r="BC63" i="12"/>
  <c r="BF63" i="12"/>
  <c r="BG63" i="12" s="1"/>
  <c r="BB48" i="12"/>
  <c r="BD48" i="12"/>
  <c r="BE48" i="12" s="1"/>
  <c r="BF48" i="12"/>
  <c r="BG48" i="12" s="1"/>
  <c r="BC48" i="12"/>
  <c r="BB67" i="12"/>
  <c r="BF67" i="12"/>
  <c r="BG67" i="12" s="1"/>
  <c r="BC67" i="12"/>
  <c r="BD67" i="12"/>
  <c r="BE67" i="12" s="1"/>
  <c r="BB25" i="12"/>
  <c r="BF25" i="12"/>
  <c r="BG25" i="12" s="1"/>
  <c r="BC25" i="12"/>
  <c r="BD25" i="12"/>
  <c r="BE25" i="12" s="1"/>
  <c r="BB39" i="12"/>
  <c r="BF39" i="12"/>
  <c r="BG39" i="12" s="1"/>
  <c r="BC39" i="12"/>
  <c r="BD39" i="12"/>
  <c r="BE39" i="12" s="1"/>
  <c r="BB52" i="12"/>
  <c r="BF52" i="12"/>
  <c r="BG52" i="12" s="1"/>
  <c r="BC52" i="12"/>
  <c r="BD52" i="12"/>
  <c r="BE52" i="12" s="1"/>
  <c r="BB5" i="12"/>
  <c r="BF5" i="12"/>
  <c r="BG5" i="12" s="1"/>
  <c r="BC5" i="12"/>
  <c r="BD5" i="12"/>
  <c r="BE5" i="12" s="1"/>
  <c r="BB15" i="12"/>
  <c r="BF15" i="12"/>
  <c r="BG15" i="12" s="1"/>
  <c r="BC15" i="12"/>
  <c r="BD15" i="12"/>
  <c r="BE15" i="12" s="1"/>
  <c r="BB34" i="12"/>
  <c r="BF34" i="12"/>
  <c r="BG34" i="12" s="1"/>
  <c r="BC34" i="12"/>
  <c r="BD34" i="12"/>
  <c r="BE34" i="12" s="1"/>
  <c r="BB42" i="12"/>
  <c r="BC42" i="12"/>
  <c r="BD42" i="12"/>
  <c r="BE42" i="12" s="1"/>
  <c r="BF42" i="12"/>
  <c r="BG42" i="12" s="1"/>
  <c r="BB61" i="12"/>
  <c r="BC61" i="12"/>
  <c r="BF61" i="12"/>
  <c r="BG61" i="12" s="1"/>
  <c r="BD61" i="12"/>
  <c r="BE61" i="12" s="1"/>
  <c r="BB50" i="12"/>
  <c r="BC50" i="12"/>
  <c r="BF50" i="12"/>
  <c r="BG50" i="12" s="1"/>
  <c r="BD50" i="12"/>
  <c r="BE50" i="12" s="1"/>
  <c r="BB69" i="12"/>
  <c r="BC69" i="12"/>
  <c r="BF69" i="12"/>
  <c r="BG69" i="12" s="1"/>
  <c r="BD69" i="12"/>
  <c r="BE69" i="12" s="1"/>
  <c r="BB76" i="12"/>
  <c r="BC76" i="12"/>
  <c r="BF76" i="12"/>
  <c r="BG76" i="12" s="1"/>
  <c r="BD76" i="12"/>
  <c r="BE76" i="12" s="1"/>
  <c r="BB20" i="12"/>
  <c r="BD20" i="12"/>
  <c r="BE20" i="12" s="1"/>
  <c r="BF20" i="12"/>
  <c r="BG20" i="12" s="1"/>
  <c r="BC20" i="12"/>
  <c r="BB38" i="12"/>
  <c r="BC38" i="12"/>
  <c r="BD38" i="12"/>
  <c r="BE38" i="12" s="1"/>
  <c r="BF38" i="12"/>
  <c r="BG38" i="12" s="1"/>
  <c r="BB73" i="12"/>
  <c r="BF73" i="12"/>
  <c r="BG73" i="12" s="1"/>
  <c r="BD73" i="12"/>
  <c r="BE73" i="12" s="1"/>
  <c r="BC73" i="12"/>
  <c r="BB18" i="12"/>
  <c r="BD18" i="12"/>
  <c r="BE18" i="12" s="1"/>
  <c r="BF18" i="12"/>
  <c r="BG18" i="12" s="1"/>
  <c r="BC18" i="12"/>
  <c r="BB43" i="12"/>
  <c r="BD43" i="12"/>
  <c r="BE43" i="12" s="1"/>
  <c r="BC43" i="12"/>
  <c r="BF43" i="12"/>
  <c r="BG43" i="12" s="1"/>
  <c r="BB75" i="12"/>
  <c r="BD75" i="12"/>
  <c r="BE75" i="12" s="1"/>
  <c r="BC75" i="12"/>
  <c r="BF75" i="12"/>
  <c r="BG75" i="12" s="1"/>
  <c r="BB30" i="12"/>
  <c r="BF30" i="12"/>
  <c r="BG30" i="12" s="1"/>
  <c r="BC30" i="12"/>
  <c r="BD30" i="12"/>
  <c r="BE30" i="12" s="1"/>
  <c r="BB28" i="12"/>
  <c r="BF28" i="12"/>
  <c r="BG28" i="12" s="1"/>
  <c r="BD28" i="12"/>
  <c r="BE28" i="12" s="1"/>
  <c r="BC28" i="12"/>
  <c r="BB44" i="12"/>
  <c r="BF44" i="12"/>
  <c r="BG44" i="12" s="1"/>
  <c r="BD44" i="12"/>
  <c r="BE44" i="12" s="1"/>
  <c r="BC44" i="12"/>
  <c r="BB7" i="12"/>
  <c r="BD7" i="12"/>
  <c r="BE7" i="12" s="1"/>
  <c r="BC7" i="12"/>
  <c r="BF7" i="12"/>
  <c r="BG7" i="12" s="1"/>
  <c r="BB31" i="12"/>
  <c r="BF31" i="12"/>
  <c r="BG31" i="12" s="1"/>
  <c r="BD31" i="12"/>
  <c r="BE31" i="12" s="1"/>
  <c r="BC31" i="12"/>
  <c r="BB59" i="12"/>
  <c r="BF59" i="12"/>
  <c r="BG59" i="12" s="1"/>
  <c r="BD59" i="12"/>
  <c r="BE59" i="12" s="1"/>
  <c r="BC59" i="12"/>
  <c r="BB68" i="12"/>
  <c r="BF68" i="12"/>
  <c r="BG68" i="12" s="1"/>
  <c r="BD68" i="12"/>
  <c r="BE68" i="12" s="1"/>
  <c r="BC68" i="12"/>
  <c r="BB11" i="12"/>
  <c r="BF11" i="12"/>
  <c r="BG11" i="12" s="1"/>
  <c r="BD11" i="12"/>
  <c r="BE11" i="12" s="1"/>
  <c r="BC11" i="12"/>
  <c r="BB36" i="12"/>
  <c r="BC36" i="12"/>
  <c r="BD36" i="12"/>
  <c r="BE36" i="12" s="1"/>
  <c r="BF36" i="12"/>
  <c r="BG36" i="12" s="1"/>
  <c r="BB6" i="12"/>
  <c r="BF6" i="12"/>
  <c r="BG6" i="12" s="1"/>
  <c r="BC6" i="12"/>
  <c r="BD6" i="12"/>
  <c r="BE6" i="12" s="1"/>
  <c r="BB14" i="12"/>
  <c r="BC14" i="12"/>
  <c r="BF14" i="12"/>
  <c r="BG14" i="12" s="1"/>
  <c r="BD14" i="12"/>
  <c r="BE14" i="12" s="1"/>
  <c r="BB16" i="12"/>
  <c r="BC16" i="12"/>
  <c r="BF16" i="12"/>
  <c r="BG16" i="12" s="1"/>
  <c r="BD16" i="12"/>
  <c r="BE16" i="12" s="1"/>
  <c r="BB37" i="12"/>
  <c r="BF37" i="12"/>
  <c r="BG37" i="12" s="1"/>
  <c r="BD37" i="12"/>
  <c r="BE37" i="12" s="1"/>
  <c r="BC37" i="12"/>
  <c r="BB35" i="12"/>
  <c r="BF35" i="12"/>
  <c r="BG35" i="12" s="1"/>
  <c r="BC35" i="12"/>
  <c r="BD35" i="12"/>
  <c r="BE35" i="12" s="1"/>
  <c r="BB58" i="12"/>
  <c r="BC58" i="12"/>
  <c r="BF58" i="12"/>
  <c r="BG58" i="12" s="1"/>
  <c r="BD58" i="12"/>
  <c r="BE58" i="12" s="1"/>
  <c r="BB62" i="12"/>
  <c r="BC62" i="12"/>
  <c r="BD62" i="12"/>
  <c r="BE62" i="12" s="1"/>
  <c r="BF62" i="12"/>
  <c r="BG62" i="12" s="1"/>
  <c r="BB65" i="12"/>
  <c r="BC65" i="12"/>
  <c r="BD65" i="12"/>
  <c r="BE65" i="12" s="1"/>
  <c r="BF65" i="12"/>
  <c r="BG65" i="12" s="1"/>
  <c r="BB54" i="12"/>
  <c r="BD54" i="12"/>
  <c r="BE54" i="12" s="1"/>
  <c r="BC54" i="12"/>
  <c r="BF54" i="12"/>
  <c r="BG54" i="12" s="1"/>
  <c r="BB9" i="12"/>
  <c r="BF9" i="12"/>
  <c r="BG9" i="12" s="1"/>
  <c r="BD9" i="12"/>
  <c r="BE9" i="12" s="1"/>
  <c r="BC9" i="12"/>
  <c r="BB46" i="12"/>
  <c r="BF46" i="12"/>
  <c r="BG46" i="12" s="1"/>
  <c r="BD46" i="12"/>
  <c r="BE46" i="12" s="1"/>
  <c r="BC46" i="12"/>
  <c r="BB64" i="12"/>
  <c r="BD64" i="12"/>
  <c r="BE64" i="12" s="1"/>
  <c r="BF64" i="12"/>
  <c r="BG64" i="12" s="1"/>
  <c r="BC64" i="12"/>
  <c r="BB27" i="12"/>
  <c r="BD27" i="12"/>
  <c r="BE27" i="12" s="1"/>
  <c r="BC27" i="12"/>
  <c r="BF27" i="12"/>
  <c r="BG27" i="12" s="1"/>
  <c r="BB24" i="12"/>
  <c r="BD24" i="12"/>
  <c r="BE24" i="12" s="1"/>
  <c r="BC24" i="12"/>
  <c r="BF24" i="12"/>
  <c r="BG24" i="12" s="1"/>
  <c r="BB55" i="12"/>
  <c r="BD55" i="12"/>
  <c r="BE55" i="12" s="1"/>
  <c r="BC55" i="12"/>
  <c r="BF55" i="12"/>
  <c r="BG55" i="12" s="1"/>
  <c r="BB12" i="12"/>
  <c r="BD12" i="12"/>
  <c r="BE12" i="12" s="1"/>
  <c r="BF12" i="12"/>
  <c r="BG12" i="12" s="1"/>
  <c r="BC12" i="12"/>
  <c r="BB41" i="12"/>
  <c r="BD41" i="12"/>
  <c r="BE41" i="12" s="1"/>
  <c r="BF41" i="12"/>
  <c r="BG41" i="12" s="1"/>
  <c r="BC41" i="12"/>
  <c r="BB40" i="12"/>
  <c r="BD40" i="12"/>
  <c r="BE40" i="12" s="1"/>
  <c r="BF40" i="12"/>
  <c r="BG40" i="12" s="1"/>
  <c r="BC40" i="12"/>
  <c r="BB3" i="12"/>
  <c r="BD3" i="12"/>
  <c r="BE3" i="12" s="1"/>
  <c r="BF3" i="12"/>
  <c r="BG3" i="12" s="1"/>
  <c r="BC3" i="12"/>
  <c r="BB19" i="12"/>
  <c r="BC19" i="12"/>
  <c r="BF19" i="12"/>
  <c r="BG19" i="12" s="1"/>
  <c r="BD19" i="12"/>
  <c r="BE19" i="12" s="1"/>
  <c r="BB8" i="12"/>
  <c r="BC8" i="12"/>
  <c r="BD8" i="12"/>
  <c r="BE8" i="12" s="1"/>
  <c r="BF8" i="12"/>
  <c r="BG8" i="12" s="1"/>
  <c r="BB17" i="12"/>
  <c r="BC17" i="12"/>
  <c r="BF17" i="12"/>
  <c r="BG17" i="12" s="1"/>
  <c r="BD17" i="12"/>
  <c r="BE17" i="12" s="1"/>
  <c r="BB22" i="12"/>
  <c r="BC22" i="12"/>
  <c r="BF22" i="12"/>
  <c r="BG22" i="12" s="1"/>
  <c r="BD22" i="12"/>
  <c r="BE22" i="12" s="1"/>
  <c r="BB23" i="12"/>
  <c r="BD23" i="12"/>
  <c r="BE23" i="12" s="1"/>
  <c r="BC23" i="12"/>
  <c r="BF23" i="12"/>
  <c r="BG23" i="12" s="1"/>
  <c r="BB51" i="12"/>
  <c r="BC51" i="12"/>
  <c r="BF51" i="12"/>
  <c r="BG51" i="12" s="1"/>
  <c r="BD51" i="12"/>
  <c r="BE51" i="12" s="1"/>
  <c r="BB60" i="12"/>
  <c r="BD60" i="12"/>
  <c r="BE60" i="12" s="1"/>
  <c r="BF60" i="12"/>
  <c r="BG60" i="12" s="1"/>
  <c r="BC60" i="12"/>
  <c r="BB49" i="12"/>
  <c r="BC49" i="12"/>
  <c r="BD49" i="12"/>
  <c r="BE49" i="12" s="1"/>
  <c r="BF49" i="12"/>
  <c r="BG49" i="12" s="1"/>
  <c r="BB71" i="12"/>
  <c r="BC71" i="12"/>
  <c r="BF71" i="12"/>
  <c r="BG71" i="12" s="1"/>
  <c r="BD71" i="12"/>
  <c r="BE71" i="12" s="1"/>
  <c r="AZ2" i="12"/>
  <c r="BF2" i="12"/>
  <c r="BG2" i="12" s="1"/>
  <c r="BD2" i="12"/>
  <c r="BE2" i="12" s="1"/>
  <c r="BC2" i="12"/>
  <c r="BB2" i="12"/>
  <c r="AZ46" i="12"/>
  <c r="BA20" i="12"/>
  <c r="BA38" i="12"/>
  <c r="AZ34" i="12"/>
  <c r="BA18" i="12"/>
  <c r="BA24" i="12"/>
  <c r="AZ5" i="12"/>
  <c r="AZ35" i="12"/>
  <c r="BA26" i="12"/>
  <c r="BA61" i="12"/>
  <c r="AZ6" i="12"/>
  <c r="BA23" i="12"/>
  <c r="BA62" i="12"/>
  <c r="AZ11" i="12"/>
  <c r="AZ64" i="12"/>
  <c r="BA37" i="12"/>
  <c r="BA66" i="12"/>
  <c r="AZ14" i="12"/>
  <c r="BA33" i="12"/>
  <c r="BA54" i="12"/>
  <c r="AZ15" i="12"/>
  <c r="BA9" i="12"/>
  <c r="BA51" i="12"/>
  <c r="BA73" i="12"/>
  <c r="AZ16" i="12"/>
  <c r="BA10" i="12"/>
  <c r="BA49" i="12"/>
  <c r="BA75" i="12"/>
  <c r="AZ69" i="12"/>
  <c r="AZ8" i="12"/>
  <c r="AZ17" i="12"/>
  <c r="AZ22" i="12"/>
  <c r="AZ36" i="12"/>
  <c r="AZ47" i="12"/>
  <c r="AZ58" i="12"/>
  <c r="AZ59" i="12"/>
  <c r="AZ65" i="12"/>
  <c r="AZ71" i="12"/>
  <c r="AZ76" i="12"/>
  <c r="BA7" i="12"/>
  <c r="BA21" i="12"/>
  <c r="BA27" i="12"/>
  <c r="BA48" i="12"/>
  <c r="BA43" i="12"/>
  <c r="BA60" i="12"/>
  <c r="BA63" i="12"/>
  <c r="BA55" i="12"/>
  <c r="BA70" i="12"/>
  <c r="AZ52" i="12"/>
  <c r="AZ74" i="12"/>
  <c r="AZ9" i="12"/>
  <c r="AZ20" i="12"/>
  <c r="AZ26" i="12"/>
  <c r="AZ37" i="12"/>
  <c r="AZ51" i="12"/>
  <c r="AZ38" i="12"/>
  <c r="AZ61" i="12"/>
  <c r="AZ66" i="12"/>
  <c r="AZ73" i="12"/>
  <c r="BA3" i="12"/>
  <c r="BA12" i="12"/>
  <c r="BA30" i="12"/>
  <c r="BA28" i="12"/>
  <c r="BA32" i="12"/>
  <c r="BA41" i="12"/>
  <c r="BA40" i="12"/>
  <c r="BA44" i="12"/>
  <c r="BA67" i="12"/>
  <c r="BA72" i="12"/>
  <c r="AZ42" i="12"/>
  <c r="BA2" i="12"/>
  <c r="AZ10" i="12"/>
  <c r="AZ18" i="12"/>
  <c r="AZ23" i="12"/>
  <c r="AZ33" i="12"/>
  <c r="AZ49" i="12"/>
  <c r="AZ24" i="12"/>
  <c r="AZ62" i="12"/>
  <c r="AZ54" i="12"/>
  <c r="AZ75" i="12"/>
  <c r="BA4" i="12"/>
  <c r="BA13" i="12"/>
  <c r="BA25" i="12"/>
  <c r="BA29" i="12"/>
  <c r="BA31" i="12"/>
  <c r="BA56" i="12"/>
  <c r="BA45" i="12"/>
  <c r="BA57" i="12"/>
  <c r="BA53" i="12"/>
  <c r="AZ7" i="12"/>
  <c r="AZ21" i="12"/>
  <c r="AZ27" i="12"/>
  <c r="AZ48" i="12"/>
  <c r="AZ43" i="12"/>
  <c r="AZ60" i="12"/>
  <c r="AZ63" i="12"/>
  <c r="AZ55" i="12"/>
  <c r="AZ70" i="12"/>
  <c r="BA5" i="12"/>
  <c r="BA11" i="12"/>
  <c r="BA15" i="12"/>
  <c r="BA46" i="12"/>
  <c r="BA34" i="12"/>
  <c r="BA39" i="12"/>
  <c r="BA52" i="12"/>
  <c r="BA68" i="12"/>
  <c r="AZ50" i="12"/>
  <c r="AZ3" i="12"/>
  <c r="AZ12" i="12"/>
  <c r="AZ30" i="12"/>
  <c r="AZ28" i="12"/>
  <c r="AZ32" i="12"/>
  <c r="AZ41" i="12"/>
  <c r="AZ40" i="12"/>
  <c r="AZ44" i="12"/>
  <c r="AZ67" i="12"/>
  <c r="AZ72" i="12"/>
  <c r="BA6" i="12"/>
  <c r="BA14" i="12"/>
  <c r="BA16" i="12"/>
  <c r="BA19" i="12"/>
  <c r="BA35" i="12"/>
  <c r="BA42" i="12"/>
  <c r="BA64" i="12"/>
  <c r="BA50" i="12"/>
  <c r="BA69" i="12"/>
  <c r="BA74" i="12"/>
  <c r="AZ39" i="12"/>
  <c r="AZ68" i="12"/>
  <c r="AZ19" i="12"/>
  <c r="AZ4" i="12"/>
  <c r="AZ13" i="12"/>
  <c r="AZ25" i="12"/>
  <c r="AZ29" i="12"/>
  <c r="AZ31" i="12"/>
  <c r="AZ56" i="12"/>
  <c r="AZ45" i="12"/>
  <c r="AZ57" i="12"/>
  <c r="AZ53" i="12"/>
  <c r="BA8" i="12"/>
  <c r="BA17" i="12"/>
  <c r="BA22" i="12"/>
  <c r="BA36" i="12"/>
  <c r="BA47" i="12"/>
  <c r="BA58" i="12"/>
  <c r="BA59" i="12"/>
  <c r="BA65" i="12"/>
  <c r="BA71" i="12"/>
  <c r="BA76" i="12"/>
  <c r="AE76" i="12"/>
  <c r="AE74" i="12"/>
  <c r="AE72" i="12"/>
  <c r="AE75" i="12"/>
  <c r="AE71" i="12"/>
  <c r="AE70" i="12"/>
  <c r="AE73" i="12"/>
  <c r="AE68" i="12"/>
  <c r="AE55" i="12"/>
  <c r="AE66" i="12"/>
  <c r="AE65" i="12"/>
  <c r="AE67" i="12"/>
  <c r="AE50" i="12"/>
  <c r="AE53" i="12"/>
  <c r="AE52" i="12"/>
  <c r="AE69" i="12"/>
  <c r="AE32" i="12"/>
  <c r="AE48" i="12"/>
  <c r="AE49" i="12"/>
  <c r="AE51" i="12"/>
  <c r="AE57" i="12"/>
  <c r="AE59" i="12"/>
  <c r="AE62" i="12"/>
  <c r="AE45" i="12"/>
  <c r="AE63" i="12"/>
  <c r="AE40" i="12"/>
  <c r="AE61" i="12"/>
  <c r="AE60" i="12"/>
  <c r="AE44" i="12"/>
  <c r="AE43" i="12"/>
  <c r="AE58" i="12"/>
  <c r="AE36" i="12"/>
  <c r="AE28" i="12"/>
  <c r="AE41" i="12"/>
  <c r="AE42" i="12"/>
  <c r="AE56" i="12"/>
  <c r="AE27" i="12"/>
  <c r="AE39" i="12"/>
  <c r="AE26" i="12"/>
  <c r="AE22" i="12"/>
  <c r="AE47" i="12"/>
  <c r="AE33" i="12"/>
  <c r="AE35" i="12"/>
  <c r="AE34" i="12"/>
  <c r="AE31" i="12"/>
  <c r="AE29" i="12"/>
  <c r="AE19" i="12"/>
  <c r="AE15" i="12"/>
  <c r="AE16" i="12"/>
  <c r="AE37" i="12"/>
  <c r="AE14" i="12"/>
  <c r="AE11" i="12"/>
  <c r="AE17" i="12"/>
  <c r="AE20" i="12"/>
  <c r="AE18" i="12"/>
  <c r="AE13" i="12"/>
  <c r="AE10" i="12"/>
  <c r="AE12" i="12"/>
  <c r="AE9" i="12"/>
  <c r="AE8" i="12"/>
  <c r="AE5" i="12"/>
  <c r="AE6" i="12"/>
  <c r="AE2" i="12"/>
  <c r="AE4" i="12"/>
  <c r="AI38" i="12"/>
  <c r="AJ38" i="12" s="1"/>
  <c r="Z3" i="12"/>
  <c r="AA3" i="12" s="1"/>
  <c r="BL57" i="12" l="1"/>
  <c r="BL42" i="12"/>
  <c r="BW70" i="12"/>
  <c r="BW73" i="12"/>
  <c r="BU50" i="12"/>
  <c r="BW19" i="12"/>
  <c r="BU21" i="12"/>
  <c r="BU14" i="12"/>
  <c r="BU12" i="12"/>
  <c r="BU27" i="12"/>
  <c r="BU31" i="12"/>
  <c r="BW72" i="12"/>
  <c r="BU54" i="12"/>
  <c r="BU71" i="12"/>
  <c r="BL3" i="12"/>
  <c r="BU47" i="12"/>
  <c r="BW66" i="12"/>
  <c r="BW48" i="12"/>
  <c r="BW56" i="12"/>
  <c r="BW5" i="12"/>
  <c r="BW32" i="12"/>
  <c r="BU7" i="12"/>
  <c r="BW52" i="12"/>
  <c r="BW49" i="12"/>
  <c r="BW40" i="12"/>
  <c r="BU59" i="12"/>
  <c r="BU26" i="12"/>
  <c r="BW36" i="12"/>
  <c r="BW63" i="12"/>
  <c r="BW11" i="12"/>
  <c r="BW31" i="12"/>
  <c r="BW17" i="12"/>
  <c r="BW44" i="12"/>
  <c r="BW51" i="12"/>
  <c r="BW23" i="12"/>
  <c r="BW62" i="12"/>
  <c r="BU35" i="12"/>
  <c r="BW35" i="12"/>
  <c r="BW71" i="12"/>
  <c r="BW9" i="12"/>
  <c r="BW8" i="12"/>
  <c r="BU67" i="12"/>
  <c r="BW67" i="12"/>
  <c r="BU39" i="12"/>
  <c r="BW39" i="12"/>
  <c r="BU51" i="12"/>
  <c r="BU61" i="12"/>
  <c r="BW61" i="12"/>
  <c r="BU29" i="12"/>
  <c r="BW29" i="12"/>
  <c r="BW59" i="12"/>
  <c r="BW14" i="12"/>
  <c r="BU34" i="12"/>
  <c r="BW34" i="12"/>
  <c r="BW41" i="12"/>
  <c r="BU45" i="12"/>
  <c r="BW45" i="12"/>
  <c r="BU37" i="12"/>
  <c r="BW37" i="12"/>
  <c r="BU43" i="12"/>
  <c r="BW43" i="12"/>
  <c r="BW68" i="12"/>
  <c r="BU13" i="12"/>
  <c r="BW13" i="12"/>
  <c r="BW58" i="12"/>
  <c r="BW50" i="12"/>
  <c r="BU28" i="12"/>
  <c r="BW28" i="12"/>
  <c r="BW30" i="12"/>
  <c r="BU53" i="12"/>
  <c r="BW53" i="12"/>
  <c r="BW57" i="12"/>
  <c r="BW25" i="12"/>
  <c r="BU4" i="12"/>
  <c r="BW4" i="12"/>
  <c r="BU62" i="12"/>
  <c r="BW24" i="12"/>
  <c r="BW47" i="12"/>
  <c r="BW26" i="12"/>
  <c r="BW12" i="12"/>
  <c r="BU3" i="12"/>
  <c r="BW3" i="12"/>
  <c r="BW64" i="12"/>
  <c r="BU15" i="12"/>
  <c r="BW15" i="12"/>
  <c r="BU18" i="12"/>
  <c r="BW18" i="12"/>
  <c r="BU33" i="12"/>
  <c r="BW33" i="12"/>
  <c r="BU16" i="12"/>
  <c r="BW16" i="12"/>
  <c r="BW65" i="12"/>
  <c r="BU58" i="12"/>
  <c r="BU20" i="12"/>
  <c r="BW20" i="12"/>
  <c r="BU60" i="12"/>
  <c r="BW60" i="12"/>
  <c r="BU55" i="12"/>
  <c r="BW55" i="12"/>
  <c r="BW7" i="12"/>
  <c r="BW54" i="12"/>
  <c r="BW27" i="12"/>
  <c r="BU38" i="12"/>
  <c r="BW38" i="12"/>
  <c r="BU69" i="12"/>
  <c r="BW69" i="12"/>
  <c r="BU6" i="12"/>
  <c r="BW6" i="12"/>
  <c r="BW22" i="12"/>
  <c r="BW21" i="12"/>
  <c r="BU46" i="12"/>
  <c r="BW46" i="12"/>
  <c r="BW10" i="12"/>
  <c r="BW42" i="12"/>
  <c r="BW75" i="12"/>
  <c r="BW2" i="12"/>
  <c r="BU24" i="12"/>
  <c r="BU32" i="12"/>
  <c r="BU65" i="12"/>
  <c r="BU22" i="12"/>
  <c r="BU42" i="12"/>
  <c r="BU23" i="12"/>
  <c r="BU9" i="12"/>
  <c r="BU5" i="12"/>
  <c r="BU40" i="12"/>
  <c r="BU30" i="12"/>
  <c r="BU41" i="12"/>
  <c r="BU74" i="12"/>
  <c r="BU68" i="12"/>
  <c r="BU19" i="12"/>
  <c r="BU57" i="12"/>
  <c r="BU25" i="12"/>
  <c r="BU8" i="12"/>
  <c r="BU10" i="12"/>
  <c r="BU75" i="12"/>
  <c r="BU48" i="12"/>
  <c r="BU56" i="12"/>
  <c r="BU36" i="12"/>
  <c r="BU63" i="12"/>
  <c r="BU66" i="12"/>
  <c r="BU17" i="12"/>
  <c r="BU44" i="12"/>
  <c r="BU72" i="12"/>
  <c r="BL21" i="12"/>
  <c r="BU73" i="12"/>
  <c r="BU70" i="12"/>
  <c r="BU52" i="12"/>
  <c r="BU49" i="12"/>
  <c r="BL47" i="12"/>
  <c r="BL64" i="12"/>
  <c r="BL60" i="12"/>
  <c r="BL50" i="12"/>
  <c r="BL12" i="12"/>
  <c r="BL7" i="12"/>
  <c r="BL68" i="12"/>
  <c r="BL2" i="12"/>
  <c r="BL30" i="12"/>
  <c r="BL23" i="12"/>
  <c r="BL49" i="12"/>
  <c r="BL66" i="12"/>
  <c r="BL69" i="12"/>
  <c r="BL40" i="12"/>
  <c r="BL46" i="12"/>
  <c r="BL5" i="12"/>
  <c r="BL25" i="12"/>
  <c r="BL43" i="12"/>
  <c r="BL59" i="12"/>
  <c r="BL14" i="12"/>
  <c r="BL15" i="12"/>
  <c r="BL67" i="12"/>
  <c r="BL16" i="12"/>
  <c r="BL29" i="12"/>
  <c r="BL10" i="12"/>
  <c r="BL62" i="12"/>
  <c r="BL4" i="12"/>
  <c r="BL24" i="12"/>
  <c r="BL55" i="12"/>
  <c r="BL17" i="12"/>
  <c r="BL72" i="12"/>
  <c r="BL26" i="12"/>
  <c r="BL11" i="12"/>
  <c r="BL61" i="12"/>
  <c r="BL8" i="12"/>
  <c r="BL18" i="12"/>
  <c r="BL19" i="12"/>
  <c r="BL9" i="12"/>
  <c r="BL63" i="12"/>
  <c r="BL27" i="12"/>
  <c r="BL6" i="12"/>
  <c r="BL44" i="12"/>
  <c r="BL13" i="12"/>
  <c r="BL41" i="12"/>
  <c r="BL38" i="12"/>
  <c r="BL58" i="12"/>
  <c r="BL36" i="12"/>
  <c r="BL20" i="12"/>
  <c r="BL22" i="12"/>
  <c r="BL28" i="12"/>
  <c r="BL39" i="12"/>
  <c r="BL45" i="12"/>
  <c r="BL56" i="12"/>
  <c r="BL37" i="12"/>
  <c r="AB43" i="12"/>
  <c r="AK3" i="12"/>
  <c r="AB3" i="12"/>
  <c r="U54" i="12"/>
  <c r="U66" i="12"/>
  <c r="W76" i="12" l="1"/>
  <c r="W74" i="12"/>
  <c r="W57" i="12"/>
  <c r="W64" i="12"/>
  <c r="W59" i="12"/>
  <c r="W62" i="12"/>
  <c r="W45" i="12"/>
  <c r="W63" i="12"/>
  <c r="W40" i="12"/>
  <c r="W61" i="12"/>
  <c r="W60" i="12"/>
  <c r="W44" i="12"/>
  <c r="AB57" i="12"/>
  <c r="AB64" i="12"/>
  <c r="AB59" i="12"/>
  <c r="AB62" i="12"/>
  <c r="AB45" i="12"/>
  <c r="AB63" i="12"/>
  <c r="AB40" i="12"/>
  <c r="AB61" i="12"/>
  <c r="AB60" i="12"/>
  <c r="AB44" i="12"/>
  <c r="Z57" i="12"/>
  <c r="AA57" i="12" s="1"/>
  <c r="Z64" i="12"/>
  <c r="AA64" i="12" s="1"/>
  <c r="Z59" i="12"/>
  <c r="AA59" i="12" s="1"/>
  <c r="Z62" i="12"/>
  <c r="AA62" i="12" s="1"/>
  <c r="Z45" i="12"/>
  <c r="AA45" i="12" s="1"/>
  <c r="Z63" i="12"/>
  <c r="AA63" i="12" s="1"/>
  <c r="Z40" i="12"/>
  <c r="AA40" i="12" s="1"/>
  <c r="Z61" i="12"/>
  <c r="AA61" i="12" s="1"/>
  <c r="Z60" i="12"/>
  <c r="AA60" i="12" s="1"/>
  <c r="Z44" i="12"/>
  <c r="AA44" i="12" s="1"/>
  <c r="AD64" i="12"/>
  <c r="AF64" i="12"/>
  <c r="AG64" i="12"/>
  <c r="AH64" i="12"/>
  <c r="AI64" i="12"/>
  <c r="AK64" i="12" s="1"/>
  <c r="AC64" i="12"/>
  <c r="V76" i="12"/>
  <c r="V74" i="12"/>
  <c r="V57" i="12"/>
  <c r="V64" i="12"/>
  <c r="V59" i="12"/>
  <c r="V62" i="12"/>
  <c r="V45" i="12"/>
  <c r="V63" i="12"/>
  <c r="V40" i="12"/>
  <c r="V61" i="12"/>
  <c r="V60" i="12"/>
  <c r="V44" i="12"/>
  <c r="W72" i="12"/>
  <c r="W75" i="12"/>
  <c r="W71" i="12"/>
  <c r="W70" i="12"/>
  <c r="W73" i="12"/>
  <c r="W68" i="12"/>
  <c r="W55" i="12"/>
  <c r="W66" i="12"/>
  <c r="W67" i="12"/>
  <c r="W65" i="12"/>
  <c r="W50" i="12"/>
  <c r="W53" i="12"/>
  <c r="W52" i="12"/>
  <c r="W54" i="12"/>
  <c r="W69" i="12"/>
  <c r="W32" i="12"/>
  <c r="W48" i="12"/>
  <c r="W49" i="12"/>
  <c r="W51" i="12"/>
  <c r="W58" i="12"/>
  <c r="W43" i="12"/>
  <c r="W36" i="12"/>
  <c r="W38" i="12"/>
  <c r="W28" i="12"/>
  <c r="W41" i="12"/>
  <c r="W42" i="12"/>
  <c r="W24" i="12"/>
  <c r="W56" i="12"/>
  <c r="W27" i="12"/>
  <c r="W26" i="12"/>
  <c r="W39" i="12"/>
  <c r="W46" i="12"/>
  <c r="W22" i="12"/>
  <c r="W23" i="12"/>
  <c r="W29" i="12"/>
  <c r="W19" i="12"/>
  <c r="W15" i="12"/>
  <c r="W16" i="12"/>
  <c r="W37" i="12"/>
  <c r="W14" i="12"/>
  <c r="W25" i="12"/>
  <c r="W11" i="12"/>
  <c r="W17" i="12"/>
  <c r="W20" i="12"/>
  <c r="W21" i="12"/>
  <c r="W18" i="12"/>
  <c r="AB27" i="12"/>
  <c r="AB56" i="12"/>
  <c r="Z27" i="12"/>
  <c r="AA27" i="12" s="1"/>
  <c r="Z56" i="12"/>
  <c r="AA56" i="12" s="1"/>
  <c r="AB19" i="12"/>
  <c r="AB29" i="12"/>
  <c r="AB23" i="12"/>
  <c r="Z19" i="12"/>
  <c r="AA19" i="12" s="1"/>
  <c r="Z29" i="12"/>
  <c r="AA29" i="12" s="1"/>
  <c r="Z23" i="12"/>
  <c r="AA23" i="12" s="1"/>
  <c r="AB38" i="12"/>
  <c r="Z38" i="12"/>
  <c r="AA38" i="12" s="1"/>
  <c r="AF58" i="12"/>
  <c r="AD58" i="12"/>
  <c r="AC58" i="12"/>
  <c r="AB58" i="12"/>
  <c r="Z43" i="12"/>
  <c r="AA43" i="12" s="1"/>
  <c r="Z58" i="12"/>
  <c r="AA58" i="12" s="1"/>
  <c r="AB55" i="12"/>
  <c r="Z55" i="12"/>
  <c r="AA55" i="12" s="1"/>
  <c r="V72" i="12"/>
  <c r="V75" i="12"/>
  <c r="V71" i="12"/>
  <c r="V70" i="12"/>
  <c r="V73" i="12"/>
  <c r="V68" i="12"/>
  <c r="V55" i="12"/>
  <c r="V66" i="12"/>
  <c r="V67" i="12"/>
  <c r="V65" i="12"/>
  <c r="V50" i="12"/>
  <c r="V53" i="12"/>
  <c r="V52" i="12"/>
  <c r="V54" i="12"/>
  <c r="V69" i="12"/>
  <c r="V32" i="12"/>
  <c r="V48" i="12"/>
  <c r="V49" i="12"/>
  <c r="V51" i="12"/>
  <c r="V58" i="12"/>
  <c r="V43" i="12"/>
  <c r="V36" i="12"/>
  <c r="V38" i="12"/>
  <c r="V28" i="12"/>
  <c r="V41" i="12"/>
  <c r="V42" i="12"/>
  <c r="V24" i="12"/>
  <c r="V56" i="12"/>
  <c r="V27" i="12"/>
  <c r="V26" i="12"/>
  <c r="V39" i="12"/>
  <c r="V46" i="12"/>
  <c r="V22" i="12"/>
  <c r="V23" i="12"/>
  <c r="V29" i="12"/>
  <c r="V19" i="12"/>
  <c r="V15" i="12"/>
  <c r="V16" i="12"/>
  <c r="V37" i="12"/>
  <c r="V14" i="12"/>
  <c r="V25" i="12"/>
  <c r="V11" i="12"/>
  <c r="V17" i="12"/>
  <c r="V20" i="12"/>
  <c r="V21" i="12"/>
  <c r="V18" i="12"/>
  <c r="U72" i="12"/>
  <c r="U75" i="12"/>
  <c r="U71" i="12"/>
  <c r="U70" i="12"/>
  <c r="U73" i="12"/>
  <c r="U68" i="12"/>
  <c r="U55" i="12"/>
  <c r="U67" i="12"/>
  <c r="U65" i="12"/>
  <c r="U50" i="12"/>
  <c r="U53" i="12"/>
  <c r="U52" i="12"/>
  <c r="U69" i="12"/>
  <c r="U32" i="12"/>
  <c r="U48" i="12"/>
  <c r="U49" i="12"/>
  <c r="U51" i="12"/>
  <c r="U58" i="12"/>
  <c r="U43" i="12"/>
  <c r="U36" i="12"/>
  <c r="U38" i="12"/>
  <c r="U28" i="12"/>
  <c r="U41" i="12"/>
  <c r="U42" i="12"/>
  <c r="U24" i="12"/>
  <c r="U56" i="12"/>
  <c r="U27" i="12"/>
  <c r="U26" i="12"/>
  <c r="U39" i="12"/>
  <c r="U46" i="12"/>
  <c r="U22" i="12"/>
  <c r="W47" i="12"/>
  <c r="W33" i="12"/>
  <c r="W35" i="12"/>
  <c r="W34" i="12"/>
  <c r="W31" i="12"/>
  <c r="V47" i="12"/>
  <c r="V33" i="12"/>
  <c r="V35" i="12"/>
  <c r="V34" i="12"/>
  <c r="V31" i="12"/>
  <c r="U18" i="12"/>
  <c r="U21" i="12"/>
  <c r="U20" i="12"/>
  <c r="U17" i="12"/>
  <c r="U11" i="12"/>
  <c r="U25" i="12"/>
  <c r="U14" i="12"/>
  <c r="U37" i="12"/>
  <c r="U16" i="12"/>
  <c r="U15" i="12"/>
  <c r="U19" i="12"/>
  <c r="U29" i="12"/>
  <c r="U23" i="12"/>
  <c r="U31" i="12"/>
  <c r="U34" i="12"/>
  <c r="U35" i="12"/>
  <c r="U33" i="12"/>
  <c r="U47" i="12"/>
  <c r="W2" i="12"/>
  <c r="W6" i="12"/>
  <c r="W5" i="12"/>
  <c r="W8" i="12"/>
  <c r="W9" i="12"/>
  <c r="W12" i="12"/>
  <c r="W7" i="12"/>
  <c r="W10" i="12"/>
  <c r="W30" i="12"/>
  <c r="W13" i="12"/>
  <c r="V2" i="12"/>
  <c r="V6" i="12"/>
  <c r="V5" i="12"/>
  <c r="V8" i="12"/>
  <c r="V9" i="12"/>
  <c r="V12" i="12"/>
  <c r="V7" i="12"/>
  <c r="V10" i="12"/>
  <c r="V30" i="12"/>
  <c r="V13" i="12"/>
  <c r="U2" i="12"/>
  <c r="U6" i="12"/>
  <c r="U5" i="12"/>
  <c r="U8" i="12"/>
  <c r="U9" i="12"/>
  <c r="U12" i="12"/>
  <c r="U7" i="12"/>
  <c r="U10" i="12"/>
  <c r="U30" i="12"/>
  <c r="U13" i="12"/>
  <c r="W4" i="12"/>
  <c r="V4" i="12"/>
  <c r="U4" i="12"/>
  <c r="T47" i="12"/>
  <c r="T33" i="12"/>
  <c r="T35" i="12"/>
  <c r="T34" i="12"/>
  <c r="T31" i="12"/>
  <c r="T13" i="12"/>
  <c r="T30" i="12"/>
  <c r="T10" i="12"/>
  <c r="T7" i="12"/>
  <c r="T12" i="12"/>
  <c r="T9" i="12"/>
  <c r="T8" i="12"/>
  <c r="T5" i="12"/>
  <c r="T6" i="12"/>
  <c r="T2" i="12"/>
  <c r="T4" i="12"/>
  <c r="X45" i="12" l="1"/>
  <c r="X59" i="12"/>
  <c r="X74" i="12"/>
  <c r="X23" i="12"/>
  <c r="X40" i="12"/>
  <c r="X11" i="12"/>
  <c r="X61" i="12"/>
  <c r="X57" i="12"/>
  <c r="X58" i="12"/>
  <c r="X52" i="12"/>
  <c r="X62" i="12"/>
  <c r="X16" i="12"/>
  <c r="X18" i="12"/>
  <c r="X63" i="12"/>
  <c r="X14" i="12"/>
  <c r="X25" i="12"/>
  <c r="X22" i="12"/>
  <c r="X24" i="12"/>
  <c r="X53" i="12"/>
  <c r="X73" i="12"/>
  <c r="X46" i="12"/>
  <c r="X42" i="12"/>
  <c r="X50" i="12"/>
  <c r="X70" i="12"/>
  <c r="X44" i="12"/>
  <c r="X64" i="12"/>
  <c r="X76" i="12"/>
  <c r="X51" i="12"/>
  <c r="X60" i="12"/>
  <c r="AJ64" i="12"/>
  <c r="X37" i="12"/>
  <c r="X17" i="12"/>
  <c r="X39" i="12"/>
  <c r="X41" i="12"/>
  <c r="X49" i="12"/>
  <c r="X65" i="12"/>
  <c r="X26" i="12"/>
  <c r="X28" i="12"/>
  <c r="X48" i="12"/>
  <c r="X67" i="12"/>
  <c r="X71" i="12"/>
  <c r="X15" i="12"/>
  <c r="X21" i="12"/>
  <c r="X27" i="12"/>
  <c r="X38" i="12"/>
  <c r="X32" i="12"/>
  <c r="X66" i="12"/>
  <c r="X75" i="12"/>
  <c r="X29" i="12"/>
  <c r="X19" i="12"/>
  <c r="X20" i="12"/>
  <c r="X56" i="12"/>
  <c r="X36" i="12"/>
  <c r="X69" i="12"/>
  <c r="X55" i="12"/>
  <c r="X72" i="12"/>
  <c r="X43" i="12"/>
  <c r="X54" i="12"/>
  <c r="X68" i="12"/>
  <c r="X7" i="12"/>
  <c r="X4" i="12"/>
  <c r="X10" i="12"/>
  <c r="X13" i="12"/>
  <c r="X30" i="12"/>
  <c r="X8" i="12"/>
  <c r="X2" i="12"/>
  <c r="X9" i="12"/>
  <c r="X6" i="12"/>
  <c r="X12" i="12"/>
  <c r="X5" i="12"/>
  <c r="AD2" i="12"/>
  <c r="AD6" i="12"/>
  <c r="AD5" i="12"/>
  <c r="AD8" i="12"/>
  <c r="AD9" i="12"/>
  <c r="AD12" i="12"/>
  <c r="AD7" i="12"/>
  <c r="AD10" i="12"/>
  <c r="AD30" i="12"/>
  <c r="AD13" i="12"/>
  <c r="AD18" i="12"/>
  <c r="AD21" i="12"/>
  <c r="AD20" i="12"/>
  <c r="AD17" i="12"/>
  <c r="AD11" i="12"/>
  <c r="AD25" i="12"/>
  <c r="AD37" i="12"/>
  <c r="AD14" i="12"/>
  <c r="AD16" i="12"/>
  <c r="AD15" i="12"/>
  <c r="AD19" i="12"/>
  <c r="AD29" i="12"/>
  <c r="AD23" i="12"/>
  <c r="AD31" i="12"/>
  <c r="AD34" i="12"/>
  <c r="AD35" i="12"/>
  <c r="AD33" i="12"/>
  <c r="AD47" i="12"/>
  <c r="AD39" i="12"/>
  <c r="AD22" i="12"/>
  <c r="AD46" i="12"/>
  <c r="AD26" i="12"/>
  <c r="AD42" i="12"/>
  <c r="AD41" i="12"/>
  <c r="AD36" i="12"/>
  <c r="AD27" i="12"/>
  <c r="AD28" i="12"/>
  <c r="AD56" i="12"/>
  <c r="AD24" i="12"/>
  <c r="AD38" i="12"/>
  <c r="AD44" i="12"/>
  <c r="AD59" i="12"/>
  <c r="AD45" i="12"/>
  <c r="AD60" i="12"/>
  <c r="AD61" i="12"/>
  <c r="AD40" i="12"/>
  <c r="AD63" i="12"/>
  <c r="AD43" i="12"/>
  <c r="AD54" i="12"/>
  <c r="AD62" i="12"/>
  <c r="AD51" i="12"/>
  <c r="AD49" i="12"/>
  <c r="AD48" i="12"/>
  <c r="AD32" i="12"/>
  <c r="AD69" i="12"/>
  <c r="AD50" i="12"/>
  <c r="AD52" i="12"/>
  <c r="AD53" i="12"/>
  <c r="AD65" i="12"/>
  <c r="AD67" i="12"/>
  <c r="AD66" i="12"/>
  <c r="AD55" i="12"/>
  <c r="AD68" i="12"/>
  <c r="AD57" i="12"/>
  <c r="AD70" i="12"/>
  <c r="AD73" i="12"/>
  <c r="AD71" i="12"/>
  <c r="AD75" i="12"/>
  <c r="AD72" i="12"/>
  <c r="AD74" i="12"/>
  <c r="AD76" i="12"/>
  <c r="AC2" i="12"/>
  <c r="AC6" i="12"/>
  <c r="AC5" i="12"/>
  <c r="AC8" i="12"/>
  <c r="AC9" i="12"/>
  <c r="AC12" i="12"/>
  <c r="AC7" i="12"/>
  <c r="AC10" i="12"/>
  <c r="AC30" i="12"/>
  <c r="AC13" i="12"/>
  <c r="AC18" i="12"/>
  <c r="AC21" i="12"/>
  <c r="AC20" i="12"/>
  <c r="AC17" i="12"/>
  <c r="AC11" i="12"/>
  <c r="AC25" i="12"/>
  <c r="AC37" i="12"/>
  <c r="AC14" i="12"/>
  <c r="AC16" i="12"/>
  <c r="AC15" i="12"/>
  <c r="AC19" i="12"/>
  <c r="AC29" i="12"/>
  <c r="AC23" i="12"/>
  <c r="AC31" i="12"/>
  <c r="AC34" i="12"/>
  <c r="AC35" i="12"/>
  <c r="AC33" i="12"/>
  <c r="AC47" i="12"/>
  <c r="AC39" i="12"/>
  <c r="AC22" i="12"/>
  <c r="AC46" i="12"/>
  <c r="AC26" i="12"/>
  <c r="AC42" i="12"/>
  <c r="AC41" i="12"/>
  <c r="AC36" i="12"/>
  <c r="AC27" i="12"/>
  <c r="AC28" i="12"/>
  <c r="AC56" i="12"/>
  <c r="AC24" i="12"/>
  <c r="AC38" i="12"/>
  <c r="AC44" i="12"/>
  <c r="AC59" i="12"/>
  <c r="AC45" i="12"/>
  <c r="AC60" i="12"/>
  <c r="AC61" i="12"/>
  <c r="AC40" i="12"/>
  <c r="AC63" i="12"/>
  <c r="AC43" i="12"/>
  <c r="AC54" i="12"/>
  <c r="AC62" i="12"/>
  <c r="AC51" i="12"/>
  <c r="AC49" i="12"/>
  <c r="AC48" i="12"/>
  <c r="AC32" i="12"/>
  <c r="AC69" i="12"/>
  <c r="AC50" i="12"/>
  <c r="AC52" i="12"/>
  <c r="AC53" i="12"/>
  <c r="AC65" i="12"/>
  <c r="AC67" i="12"/>
  <c r="AC66" i="12"/>
  <c r="AC55" i="12"/>
  <c r="AC68" i="12"/>
  <c r="AC57" i="12"/>
  <c r="AC70" i="12"/>
  <c r="AC73" i="12"/>
  <c r="AC71" i="12"/>
  <c r="AC75" i="12"/>
  <c r="AC72" i="12"/>
  <c r="AC74" i="12"/>
  <c r="AC76" i="12"/>
  <c r="AC4" i="12"/>
  <c r="AD4" i="12"/>
  <c r="AF43" i="12" l="1"/>
  <c r="AF54" i="12"/>
  <c r="AF62" i="12"/>
  <c r="AF38" i="12"/>
  <c r="AH2" i="12"/>
  <c r="AH6" i="12"/>
  <c r="AH5" i="12"/>
  <c r="AH8" i="12"/>
  <c r="AH9" i="12"/>
  <c r="AH12" i="12"/>
  <c r="AH7" i="12"/>
  <c r="AH10" i="12"/>
  <c r="AH30" i="12"/>
  <c r="AH13" i="12"/>
  <c r="AH18" i="12"/>
  <c r="AH21" i="12"/>
  <c r="AH20" i="12"/>
  <c r="AH17" i="12"/>
  <c r="AH11" i="12"/>
  <c r="AH25" i="12"/>
  <c r="AH37" i="12"/>
  <c r="AH14" i="12"/>
  <c r="AH16" i="12"/>
  <c r="AH15" i="12"/>
  <c r="AH19" i="12"/>
  <c r="AH29" i="12"/>
  <c r="AH23" i="12"/>
  <c r="AH31" i="12"/>
  <c r="AH34" i="12"/>
  <c r="AH47" i="12"/>
  <c r="AH35" i="12"/>
  <c r="AH33" i="12"/>
  <c r="AH39" i="12"/>
  <c r="AH22" i="12"/>
  <c r="AH46" i="12"/>
  <c r="AH26" i="12"/>
  <c r="AH42" i="12"/>
  <c r="AH41" i="12"/>
  <c r="AH36" i="12"/>
  <c r="AH27" i="12"/>
  <c r="AH28" i="12"/>
  <c r="AH56" i="12"/>
  <c r="AH44" i="12"/>
  <c r="AH24" i="12"/>
  <c r="AH38" i="12"/>
  <c r="AH45" i="12"/>
  <c r="AH60" i="12"/>
  <c r="AH61" i="12"/>
  <c r="AH40" i="12"/>
  <c r="AH63" i="12"/>
  <c r="AH59" i="12"/>
  <c r="AH43" i="12"/>
  <c r="AH54" i="12"/>
  <c r="AH62" i="12"/>
  <c r="AH51" i="12"/>
  <c r="AH49" i="12"/>
  <c r="AH48" i="12"/>
  <c r="AH32" i="12"/>
  <c r="AH69" i="12"/>
  <c r="AH50" i="12"/>
  <c r="AH52" i="12"/>
  <c r="AH53" i="12"/>
  <c r="AH65" i="12"/>
  <c r="AH67" i="12"/>
  <c r="AH66" i="12"/>
  <c r="AH55" i="12"/>
  <c r="AH68" i="12"/>
  <c r="AH57" i="12"/>
  <c r="AH70" i="12"/>
  <c r="AH73" i="12"/>
  <c r="AH71" i="12"/>
  <c r="AH75" i="12"/>
  <c r="AH72" i="12"/>
  <c r="AH74" i="12"/>
  <c r="AH76" i="12"/>
  <c r="AH4" i="12"/>
  <c r="AG2" i="12"/>
  <c r="AG6" i="12"/>
  <c r="AG5" i="12"/>
  <c r="AG8" i="12"/>
  <c r="AG9" i="12"/>
  <c r="AG12" i="12"/>
  <c r="AG7" i="12"/>
  <c r="AG10" i="12"/>
  <c r="AG30" i="12"/>
  <c r="AG13" i="12"/>
  <c r="AG18" i="12"/>
  <c r="AG21" i="12"/>
  <c r="AG20" i="12"/>
  <c r="AG17" i="12"/>
  <c r="AG11" i="12"/>
  <c r="AG25" i="12"/>
  <c r="AG37" i="12"/>
  <c r="AG14" i="12"/>
  <c r="AG16" i="12"/>
  <c r="AG15" i="12"/>
  <c r="AG19" i="12"/>
  <c r="AG29" i="12"/>
  <c r="AG23" i="12"/>
  <c r="AG31" i="12"/>
  <c r="AG34" i="12"/>
  <c r="AG47" i="12"/>
  <c r="AG35" i="12"/>
  <c r="AG33" i="12"/>
  <c r="AG39" i="12"/>
  <c r="AG22" i="12"/>
  <c r="AG46" i="12"/>
  <c r="AG26" i="12"/>
  <c r="AG42" i="12"/>
  <c r="AG41" i="12"/>
  <c r="AG36" i="12"/>
  <c r="AG27" i="12"/>
  <c r="AG28" i="12"/>
  <c r="AG56" i="12"/>
  <c r="AG44" i="12"/>
  <c r="AG24" i="12"/>
  <c r="AG38" i="12"/>
  <c r="AG45" i="12"/>
  <c r="AG60" i="12"/>
  <c r="AG61" i="12"/>
  <c r="AG40" i="12"/>
  <c r="AG63" i="12"/>
  <c r="AG59" i="12"/>
  <c r="AG43" i="12"/>
  <c r="AG54" i="12"/>
  <c r="AG62" i="12"/>
  <c r="AG51" i="12"/>
  <c r="AG49" i="12"/>
  <c r="AG48" i="12"/>
  <c r="AG32" i="12"/>
  <c r="AG69" i="12"/>
  <c r="AG50" i="12"/>
  <c r="AG52" i="12"/>
  <c r="AG53" i="12"/>
  <c r="AG65" i="12"/>
  <c r="AG67" i="12"/>
  <c r="AG66" i="12"/>
  <c r="AG55" i="12"/>
  <c r="AG68" i="12"/>
  <c r="AG57" i="12"/>
  <c r="AG70" i="12"/>
  <c r="AG73" i="12"/>
  <c r="AG71" i="12"/>
  <c r="AG75" i="12"/>
  <c r="AG72" i="12"/>
  <c r="AG74" i="12"/>
  <c r="AG76" i="12"/>
  <c r="AG4" i="12"/>
  <c r="AF55" i="12"/>
  <c r="AI55" i="12"/>
  <c r="AJ55" i="12" s="1"/>
  <c r="AF44" i="12"/>
  <c r="AI44" i="12"/>
  <c r="AJ44" i="12" s="1"/>
  <c r="AF45" i="12"/>
  <c r="AI45" i="12"/>
  <c r="AJ45" i="12" s="1"/>
  <c r="AF27" i="12"/>
  <c r="AI27" i="12"/>
  <c r="AK27" i="12" s="1"/>
  <c r="AF61" i="12"/>
  <c r="AI61" i="12"/>
  <c r="AJ61" i="12" s="1"/>
  <c r="AF40" i="12"/>
  <c r="AI40" i="12"/>
  <c r="AK40" i="12" s="1"/>
  <c r="AF63" i="12"/>
  <c r="AI63" i="12"/>
  <c r="AJ63" i="12" s="1"/>
  <c r="AF23" i="12"/>
  <c r="AI23" i="12"/>
  <c r="AJ23" i="12" s="1"/>
  <c r="AF19" i="12"/>
  <c r="AI19" i="12"/>
  <c r="AJ19" i="12" s="1"/>
  <c r="J62" i="12"/>
  <c r="J63" i="12"/>
  <c r="AK38" i="12" l="1"/>
  <c r="AK55" i="12"/>
  <c r="AK19" i="12"/>
  <c r="AK23" i="12"/>
  <c r="AJ40" i="12"/>
  <c r="AJ27" i="12"/>
  <c r="AK63" i="12"/>
  <c r="AK61" i="12"/>
  <c r="AK45" i="12"/>
  <c r="AK44" i="12"/>
  <c r="AI66" i="12"/>
  <c r="AJ66" i="12" s="1"/>
  <c r="AF66" i="12"/>
  <c r="AB66" i="12"/>
  <c r="Z66" i="12"/>
  <c r="AA66" i="12" s="1"/>
  <c r="J55" i="12"/>
  <c r="J60" i="12"/>
  <c r="J74" i="12"/>
  <c r="J75" i="12"/>
  <c r="J70" i="12"/>
  <c r="J72" i="12"/>
  <c r="J76" i="12"/>
  <c r="J71" i="12"/>
  <c r="J73" i="12"/>
  <c r="J68" i="12"/>
  <c r="J54" i="12"/>
  <c r="J50" i="12"/>
  <c r="J58" i="12"/>
  <c r="J40" i="12"/>
  <c r="J61" i="12"/>
  <c r="J19" i="12"/>
  <c r="J27" i="12"/>
  <c r="J38" i="12"/>
  <c r="J45" i="12"/>
  <c r="J44" i="12"/>
  <c r="J39" i="12"/>
  <c r="J24" i="12"/>
  <c r="J36" i="12"/>
  <c r="J41" i="12"/>
  <c r="J42" i="12"/>
  <c r="J56" i="12"/>
  <c r="J37" i="12"/>
  <c r="J57" i="12"/>
  <c r="J23" i="12"/>
  <c r="J16" i="12"/>
  <c r="J15" i="12"/>
  <c r="J29" i="12"/>
  <c r="AI72" i="12"/>
  <c r="AK72" i="12" s="1"/>
  <c r="AF72" i="12"/>
  <c r="AB72" i="12"/>
  <c r="Z72" i="12"/>
  <c r="AA72" i="12" s="1"/>
  <c r="AI54" i="12"/>
  <c r="AK54" i="12" s="1"/>
  <c r="AB54" i="12"/>
  <c r="Z54" i="12"/>
  <c r="AA54" i="12" s="1"/>
  <c r="AI76" i="12"/>
  <c r="AK76" i="12" s="1"/>
  <c r="AB76" i="12"/>
  <c r="Z76" i="12"/>
  <c r="AA76" i="12" s="1"/>
  <c r="AF60" i="12"/>
  <c r="AI60" i="12"/>
  <c r="AJ60" i="12" s="1"/>
  <c r="Z24" i="12"/>
  <c r="AA24" i="12" s="1"/>
  <c r="AB24" i="12"/>
  <c r="AF24" i="12"/>
  <c r="AI24" i="12"/>
  <c r="AJ24" i="12" s="1"/>
  <c r="Z2" i="12"/>
  <c r="AA2" i="12" s="1"/>
  <c r="Z6" i="12"/>
  <c r="AA6" i="12" s="1"/>
  <c r="Z5" i="12"/>
  <c r="AA5" i="12" s="1"/>
  <c r="Z8" i="12"/>
  <c r="AA8" i="12" s="1"/>
  <c r="Z9" i="12"/>
  <c r="AA9" i="12" s="1"/>
  <c r="Z12" i="12"/>
  <c r="AA12" i="12" s="1"/>
  <c r="Z7" i="12"/>
  <c r="AA7" i="12" s="1"/>
  <c r="Z10" i="12"/>
  <c r="AA10" i="12" s="1"/>
  <c r="Z30" i="12"/>
  <c r="AA30" i="12" s="1"/>
  <c r="Z13" i="12"/>
  <c r="AA13" i="12" s="1"/>
  <c r="Z21" i="12"/>
  <c r="AA21" i="12" s="1"/>
  <c r="Z25" i="12"/>
  <c r="AA25" i="12" s="1"/>
  <c r="Z20" i="12"/>
  <c r="AA20" i="12" s="1"/>
  <c r="Z17" i="12"/>
  <c r="AA17" i="12" s="1"/>
  <c r="Z18" i="12"/>
  <c r="AA18" i="12" s="1"/>
  <c r="Z11" i="12"/>
  <c r="AA11" i="12" s="1"/>
  <c r="Z15" i="12"/>
  <c r="AA15" i="12" s="1"/>
  <c r="Z14" i="12"/>
  <c r="AA14" i="12" s="1"/>
  <c r="Z28" i="12"/>
  <c r="AA28" i="12" s="1"/>
  <c r="Z16" i="12"/>
  <c r="AA16" i="12" s="1"/>
  <c r="Z46" i="12"/>
  <c r="AA46" i="12" s="1"/>
  <c r="Z22" i="12"/>
  <c r="AA22" i="12" s="1"/>
  <c r="Z37" i="12"/>
  <c r="AA37" i="12" s="1"/>
  <c r="Z26" i="12"/>
  <c r="AA26" i="12" s="1"/>
  <c r="Z34" i="12"/>
  <c r="AA34" i="12" s="1"/>
  <c r="Z31" i="12"/>
  <c r="AA31" i="12" s="1"/>
  <c r="Z35" i="12"/>
  <c r="AA35" i="12" s="1"/>
  <c r="Z33" i="12"/>
  <c r="AA33" i="12" s="1"/>
  <c r="Z47" i="12"/>
  <c r="AA47" i="12" s="1"/>
  <c r="Z51" i="12"/>
  <c r="AA51" i="12" s="1"/>
  <c r="Z48" i="12"/>
  <c r="AA48" i="12" s="1"/>
  <c r="Z32" i="12"/>
  <c r="AA32" i="12" s="1"/>
  <c r="Z49" i="12"/>
  <c r="AA49" i="12" s="1"/>
  <c r="Z69" i="12"/>
  <c r="AA69" i="12" s="1"/>
  <c r="Z39" i="12"/>
  <c r="AA39" i="12" s="1"/>
  <c r="Z42" i="12"/>
  <c r="AA42" i="12" s="1"/>
  <c r="Z41" i="12"/>
  <c r="AA41" i="12" s="1"/>
  <c r="Z36" i="12"/>
  <c r="AA36" i="12" s="1"/>
  <c r="Z52" i="12"/>
  <c r="AA52" i="12" s="1"/>
  <c r="Z65" i="12"/>
  <c r="AA65" i="12" s="1"/>
  <c r="Z53" i="12"/>
  <c r="AA53" i="12" s="1"/>
  <c r="Z50" i="12"/>
  <c r="AA50" i="12" s="1"/>
  <c r="Z67" i="12"/>
  <c r="AA67" i="12" s="1"/>
  <c r="Z68" i="12"/>
  <c r="AA68" i="12" s="1"/>
  <c r="Z70" i="12"/>
  <c r="AA70" i="12" s="1"/>
  <c r="Z73" i="12"/>
  <c r="AA73" i="12" s="1"/>
  <c r="Z71" i="12"/>
  <c r="AA71" i="12" s="1"/>
  <c r="Z75" i="12"/>
  <c r="AA75" i="12" s="1"/>
  <c r="Z74" i="12"/>
  <c r="AA74" i="12" s="1"/>
  <c r="Z4" i="12"/>
  <c r="AA4" i="12" s="1"/>
  <c r="AB2" i="12"/>
  <c r="AB6" i="12"/>
  <c r="AB5" i="12"/>
  <c r="AB8" i="12"/>
  <c r="AB9" i="12"/>
  <c r="AB12" i="12"/>
  <c r="AB7" i="12"/>
  <c r="AB10" i="12"/>
  <c r="AB30" i="12"/>
  <c r="AB13" i="12"/>
  <c r="AB21" i="12"/>
  <c r="AB25" i="12"/>
  <c r="AB20" i="12"/>
  <c r="AB17" i="12"/>
  <c r="AB18" i="12"/>
  <c r="AB11" i="12"/>
  <c r="AB15" i="12"/>
  <c r="AB14" i="12"/>
  <c r="AB28" i="12"/>
  <c r="AB16" i="12"/>
  <c r="AB46" i="12"/>
  <c r="AB22" i="12"/>
  <c r="AB37" i="12"/>
  <c r="AB26" i="12"/>
  <c r="AB34" i="12"/>
  <c r="AB31" i="12"/>
  <c r="AB35" i="12"/>
  <c r="AB33" i="12"/>
  <c r="AB47" i="12"/>
  <c r="AB51" i="12"/>
  <c r="AB48" i="12"/>
  <c r="AB32" i="12"/>
  <c r="AB49" i="12"/>
  <c r="AB69" i="12"/>
  <c r="AB39" i="12"/>
  <c r="AB42" i="12"/>
  <c r="AB41" i="12"/>
  <c r="AB36" i="12"/>
  <c r="AB52" i="12"/>
  <c r="AB65" i="12"/>
  <c r="AB53" i="12"/>
  <c r="AB50" i="12"/>
  <c r="AB67" i="12"/>
  <c r="AB68" i="12"/>
  <c r="AB70" i="12"/>
  <c r="AB73" i="12"/>
  <c r="AB71" i="12"/>
  <c r="AB75" i="12"/>
  <c r="AB74" i="12"/>
  <c r="AB4" i="12"/>
  <c r="AI5" i="12"/>
  <c r="AJ5" i="12" s="1"/>
  <c r="AI8" i="12"/>
  <c r="AJ8" i="12" s="1"/>
  <c r="AI9" i="12"/>
  <c r="AJ9" i="12" s="1"/>
  <c r="AJ12" i="12"/>
  <c r="AI7" i="12"/>
  <c r="AJ7" i="12" s="1"/>
  <c r="AI10" i="12"/>
  <c r="AJ10" i="12" s="1"/>
  <c r="AI30" i="12"/>
  <c r="AK30" i="12" s="1"/>
  <c r="AI13" i="12"/>
  <c r="AJ13" i="12" s="1"/>
  <c r="AI21" i="12"/>
  <c r="AJ21" i="12" s="1"/>
  <c r="AI25" i="12"/>
  <c r="AK25" i="12" s="1"/>
  <c r="AI20" i="12"/>
  <c r="AJ20" i="12" s="1"/>
  <c r="AI17" i="12"/>
  <c r="AK17" i="12" s="1"/>
  <c r="AI18" i="12"/>
  <c r="AJ18" i="12" s="1"/>
  <c r="AI11" i="12"/>
  <c r="AJ11" i="12" s="1"/>
  <c r="AI29" i="12"/>
  <c r="AK29" i="12" s="1"/>
  <c r="AI15" i="12"/>
  <c r="AJ15" i="12" s="1"/>
  <c r="AI14" i="12"/>
  <c r="AJ14" i="12" s="1"/>
  <c r="AI28" i="12"/>
  <c r="AJ28" i="12" s="1"/>
  <c r="AI16" i="12"/>
  <c r="AJ16" i="12" s="1"/>
  <c r="AI57" i="12"/>
  <c r="AJ57" i="12" s="1"/>
  <c r="AI46" i="12"/>
  <c r="AJ46" i="12" s="1"/>
  <c r="AI22" i="12"/>
  <c r="AJ22" i="12" s="1"/>
  <c r="AI37" i="12"/>
  <c r="AJ37" i="12" s="1"/>
  <c r="AI26" i="12"/>
  <c r="AJ26" i="12" s="1"/>
  <c r="AI34" i="12"/>
  <c r="AJ34" i="12" s="1"/>
  <c r="AI31" i="12"/>
  <c r="AK31" i="12" s="1"/>
  <c r="AI35" i="12"/>
  <c r="AJ35" i="12" s="1"/>
  <c r="AI33" i="12"/>
  <c r="AK33" i="12" s="1"/>
  <c r="AI47" i="12"/>
  <c r="AJ47" i="12" s="1"/>
  <c r="AI51" i="12"/>
  <c r="AJ51" i="12" s="1"/>
  <c r="AI48" i="12"/>
  <c r="AJ48" i="12" s="1"/>
  <c r="AI32" i="12"/>
  <c r="AJ32" i="12" s="1"/>
  <c r="AI49" i="12"/>
  <c r="AJ49" i="12" s="1"/>
  <c r="AI69" i="12"/>
  <c r="AJ69" i="12" s="1"/>
  <c r="AI56" i="12"/>
  <c r="AJ56" i="12" s="1"/>
  <c r="AI39" i="12"/>
  <c r="AJ39" i="12" s="1"/>
  <c r="AI42" i="12"/>
  <c r="AJ42" i="12" s="1"/>
  <c r="AI41" i="12"/>
  <c r="AJ41" i="12" s="1"/>
  <c r="AI59" i="12"/>
  <c r="AJ59" i="12" s="1"/>
  <c r="AI36" i="12"/>
  <c r="AK36" i="12" s="1"/>
  <c r="AI52" i="12"/>
  <c r="AJ52" i="12" s="1"/>
  <c r="AI65" i="12"/>
  <c r="AJ65" i="12" s="1"/>
  <c r="AI53" i="12"/>
  <c r="AJ53" i="12" s="1"/>
  <c r="AI50" i="12"/>
  <c r="AK50" i="12" s="1"/>
  <c r="AI67" i="12"/>
  <c r="AJ67" i="12" s="1"/>
  <c r="AI68" i="12"/>
  <c r="AJ68" i="12" s="1"/>
  <c r="AI70" i="12"/>
  <c r="AJ70" i="12" s="1"/>
  <c r="AI73" i="12"/>
  <c r="AJ73" i="12" s="1"/>
  <c r="AI71" i="12"/>
  <c r="AJ71" i="12" s="1"/>
  <c r="AI75" i="12"/>
  <c r="AJ75" i="12" s="1"/>
  <c r="AI74" i="12"/>
  <c r="AJ74" i="12" s="1"/>
  <c r="AI4" i="12"/>
  <c r="AJ4" i="12" s="1"/>
  <c r="AI2" i="12"/>
  <c r="AJ2" i="12" s="1"/>
  <c r="AI6" i="12"/>
  <c r="AJ6" i="12" s="1"/>
  <c r="AF50" i="12"/>
  <c r="AF68" i="12"/>
  <c r="AF13" i="12"/>
  <c r="AF30" i="12"/>
  <c r="AF28" i="12"/>
  <c r="AF18" i="12"/>
  <c r="AF56" i="12"/>
  <c r="AF16" i="12"/>
  <c r="AF15" i="12"/>
  <c r="AF22" i="12"/>
  <c r="AF32" i="12"/>
  <c r="AF41" i="12"/>
  <c r="AF11" i="12"/>
  <c r="AF6" i="12"/>
  <c r="AF8" i="12"/>
  <c r="AF4" i="12"/>
  <c r="AF5" i="12"/>
  <c r="AF9" i="12"/>
  <c r="AF7" i="12"/>
  <c r="AF12" i="12"/>
  <c r="AF10" i="12"/>
  <c r="AF21" i="12"/>
  <c r="AF17" i="12"/>
  <c r="AF25" i="12"/>
  <c r="AF20" i="12"/>
  <c r="AF14" i="12"/>
  <c r="AF46" i="12"/>
  <c r="AF29" i="12"/>
  <c r="AF57" i="12"/>
  <c r="AF34" i="12"/>
  <c r="AF31" i="12"/>
  <c r="AF26" i="12"/>
  <c r="AF35" i="12"/>
  <c r="AF33" i="12"/>
  <c r="AF47" i="12"/>
  <c r="AF37" i="12"/>
  <c r="AF51" i="12"/>
  <c r="AF59" i="12"/>
  <c r="AF69" i="12"/>
  <c r="AF48" i="12"/>
  <c r="AF39" i="12"/>
  <c r="AF42" i="12"/>
  <c r="AF36" i="12"/>
  <c r="AF52" i="12"/>
  <c r="AF65" i="12"/>
  <c r="AF53" i="12"/>
  <c r="AF70" i="12"/>
  <c r="AF71" i="12"/>
  <c r="AF67" i="12"/>
  <c r="AF73" i="12"/>
  <c r="AF75" i="12"/>
  <c r="AF2" i="12"/>
  <c r="AJ72" i="12" l="1"/>
  <c r="AJ54" i="12"/>
  <c r="AK60" i="12"/>
  <c r="AJ76" i="12"/>
  <c r="AK24" i="12"/>
  <c r="AK42" i="12"/>
  <c r="AJ29" i="12"/>
  <c r="AJ30" i="12"/>
  <c r="AK73" i="12"/>
  <c r="AK52" i="12"/>
  <c r="AJ50" i="12"/>
  <c r="AK48" i="12"/>
  <c r="AK37" i="12"/>
  <c r="AK57" i="12"/>
  <c r="AJ17" i="12"/>
  <c r="AK12" i="12"/>
  <c r="AK16" i="12"/>
  <c r="AK4" i="12"/>
  <c r="AK69" i="12"/>
  <c r="AK20" i="12"/>
  <c r="AJ33" i="12"/>
  <c r="AK70" i="12"/>
  <c r="AK35" i="12"/>
  <c r="AK9" i="12"/>
  <c r="AK6" i="12"/>
  <c r="AK75" i="12"/>
  <c r="AK53" i="12"/>
  <c r="AK39" i="12"/>
  <c r="AK51" i="12"/>
  <c r="AK22" i="12"/>
  <c r="AK11" i="12"/>
  <c r="AK10" i="12"/>
  <c r="AJ36" i="12"/>
  <c r="AJ31" i="12"/>
  <c r="AJ25" i="12"/>
  <c r="AK71" i="12"/>
  <c r="AK65" i="12"/>
  <c r="AK56" i="12"/>
  <c r="AK47" i="12"/>
  <c r="AK46" i="12"/>
  <c r="AK18" i="12"/>
  <c r="AK7" i="12"/>
  <c r="AK49" i="12"/>
  <c r="AK28" i="12"/>
  <c r="AK8" i="12"/>
  <c r="AK74" i="12"/>
  <c r="AK68" i="12"/>
  <c r="AK59" i="12"/>
  <c r="AK34" i="12"/>
  <c r="AK14" i="12"/>
  <c r="AK21" i="12"/>
  <c r="AK5" i="12"/>
  <c r="AK67" i="12"/>
  <c r="AK32" i="12"/>
  <c r="AK26" i="12"/>
  <c r="AK13" i="12"/>
  <c r="AK41" i="12"/>
  <c r="AK15" i="12"/>
  <c r="AK2" i="12"/>
</calcChain>
</file>

<file path=xl/sharedStrings.xml><?xml version="1.0" encoding="utf-8"?>
<sst xmlns="http://schemas.openxmlformats.org/spreadsheetml/2006/main" count="978" uniqueCount="282">
  <si>
    <t>Austin</t>
  </si>
  <si>
    <t>Petrik</t>
  </si>
  <si>
    <t>Trystan</t>
  </si>
  <si>
    <t>Treinen</t>
  </si>
  <si>
    <t>Tyler</t>
  </si>
  <si>
    <t>Hall</t>
  </si>
  <si>
    <t>Cameron</t>
  </si>
  <si>
    <t>Jones</t>
  </si>
  <si>
    <t>Trenton</t>
  </si>
  <si>
    <t>Dawson</t>
  </si>
  <si>
    <t>Milo</t>
  </si>
  <si>
    <t>Wiese</t>
  </si>
  <si>
    <t>Jonathan</t>
  </si>
  <si>
    <t>Rath</t>
  </si>
  <si>
    <t>Kapil</t>
  </si>
  <si>
    <t>Dave</t>
  </si>
  <si>
    <t>Dylan</t>
  </si>
  <si>
    <t>Iezza</t>
  </si>
  <si>
    <t>Ben</t>
  </si>
  <si>
    <t>Taylor</t>
  </si>
  <si>
    <t>James</t>
  </si>
  <si>
    <t>Muir</t>
  </si>
  <si>
    <t>Aston</t>
  </si>
  <si>
    <t>Rashap</t>
  </si>
  <si>
    <t>Laszlo</t>
  </si>
  <si>
    <t>Kearns</t>
  </si>
  <si>
    <t>Kane</t>
  </si>
  <si>
    <t>Linden</t>
  </si>
  <si>
    <t>Gierhart</t>
  </si>
  <si>
    <t>Grayson</t>
  </si>
  <si>
    <t>Andi</t>
  </si>
  <si>
    <t>Fogg</t>
  </si>
  <si>
    <t>Katie</t>
  </si>
  <si>
    <t>Choe</t>
  </si>
  <si>
    <t>Keon</t>
  </si>
  <si>
    <t>Thom</t>
  </si>
  <si>
    <t>Carley</t>
  </si>
  <si>
    <t>Schubert</t>
  </si>
  <si>
    <t>Brooke</t>
  </si>
  <si>
    <t>Szczekocki</t>
  </si>
  <si>
    <t>Quinne</t>
  </si>
  <si>
    <t>Crocker</t>
  </si>
  <si>
    <t>Elliott</t>
  </si>
  <si>
    <t>Thomasson</t>
  </si>
  <si>
    <t>Isa</t>
  </si>
  <si>
    <t>Dajalos</t>
  </si>
  <si>
    <t>Luca</t>
  </si>
  <si>
    <t>Piazza</t>
  </si>
  <si>
    <t>Sophie</t>
  </si>
  <si>
    <t>Barrow</t>
  </si>
  <si>
    <t>Isabelle</t>
  </si>
  <si>
    <t>Gross</t>
  </si>
  <si>
    <t>Theo</t>
  </si>
  <si>
    <t>Carter</t>
  </si>
  <si>
    <t>Myers</t>
  </si>
  <si>
    <t>Daniel</t>
  </si>
  <si>
    <t>Videna</t>
  </si>
  <si>
    <t>Keeley</t>
  </si>
  <si>
    <t>Graziani</t>
  </si>
  <si>
    <t>Savannah</t>
  </si>
  <si>
    <t>Donohue</t>
  </si>
  <si>
    <t>Marian</t>
  </si>
  <si>
    <t>Staroba</t>
  </si>
  <si>
    <t>Vivienne</t>
  </si>
  <si>
    <t>Trenam</t>
  </si>
  <si>
    <t>Cate</t>
  </si>
  <si>
    <t>Bisbee</t>
  </si>
  <si>
    <t>Natalie</t>
  </si>
  <si>
    <t>Feng</t>
  </si>
  <si>
    <t>Tristano</t>
  </si>
  <si>
    <t>Cassidy</t>
  </si>
  <si>
    <t>Anuja</t>
  </si>
  <si>
    <t>Scott</t>
  </si>
  <si>
    <t>Gender</t>
  </si>
  <si>
    <t>Boy</t>
  </si>
  <si>
    <t>Girl</t>
  </si>
  <si>
    <t>Thompson</t>
  </si>
  <si>
    <t>Logan</t>
  </si>
  <si>
    <t>Grade</t>
  </si>
  <si>
    <t>Carlie</t>
  </si>
  <si>
    <t xml:space="preserve">Jenson </t>
  </si>
  <si>
    <t>Shay</t>
  </si>
  <si>
    <t>Liam</t>
  </si>
  <si>
    <t>Helms</t>
  </si>
  <si>
    <t>Jackson</t>
  </si>
  <si>
    <t>Fay</t>
  </si>
  <si>
    <t>William</t>
  </si>
  <si>
    <t>Flores</t>
  </si>
  <si>
    <t>Ivan</t>
  </si>
  <si>
    <t>Gubera</t>
  </si>
  <si>
    <t>Chris</t>
  </si>
  <si>
    <t>Scheller</t>
  </si>
  <si>
    <t>Magnus</t>
  </si>
  <si>
    <t>Smith</t>
  </si>
  <si>
    <t>Aiden</t>
  </si>
  <si>
    <t>Kevin</t>
  </si>
  <si>
    <t>Arthur</t>
  </si>
  <si>
    <t>Brodt</t>
  </si>
  <si>
    <t>Ruby</t>
  </si>
  <si>
    <t>24:45</t>
  </si>
  <si>
    <t>Carrillo</t>
  </si>
  <si>
    <t>Tava</t>
  </si>
  <si>
    <t>Lustberg</t>
  </si>
  <si>
    <t>Rachel</t>
  </si>
  <si>
    <t>Tribbey</t>
  </si>
  <si>
    <t>Joslyn</t>
  </si>
  <si>
    <t>Kusano</t>
  </si>
  <si>
    <t>Jotaro</t>
  </si>
  <si>
    <t>Jax</t>
  </si>
  <si>
    <t>Rodriguez</t>
  </si>
  <si>
    <t>Sharon</t>
  </si>
  <si>
    <t>Dossat</t>
  </si>
  <si>
    <t>Aria</t>
  </si>
  <si>
    <t>Keelan</t>
  </si>
  <si>
    <t>Yes</t>
  </si>
  <si>
    <t>Dodge</t>
  </si>
  <si>
    <t>Samuel</t>
  </si>
  <si>
    <t>Kirby</t>
  </si>
  <si>
    <t>Emmett</t>
  </si>
  <si>
    <t>Lawrence</t>
  </si>
  <si>
    <t>Maul</t>
  </si>
  <si>
    <t>Hudson</t>
  </si>
  <si>
    <t>Morales</t>
  </si>
  <si>
    <t>Ezra</t>
  </si>
  <si>
    <t>O'Harren</t>
  </si>
  <si>
    <t>Marlon</t>
  </si>
  <si>
    <t>Oseguera</t>
  </si>
  <si>
    <t>Ricardo</t>
  </si>
  <si>
    <t>Wilson</t>
  </si>
  <si>
    <t>Gunderson</t>
  </si>
  <si>
    <t>Grace</t>
  </si>
  <si>
    <t>NO</t>
  </si>
  <si>
    <t>Hugh</t>
  </si>
  <si>
    <t>Sofia</t>
  </si>
  <si>
    <t>8/15/24
Target 3200m TT Time 
(1600 Pace)</t>
  </si>
  <si>
    <t xml:space="preserve">8/15/24
Target 3200m TT Time </t>
  </si>
  <si>
    <t xml:space="preserve">8/15/24
Target 3200m TT Actual </t>
  </si>
  <si>
    <t>Cleared
in Sports
Net?</t>
  </si>
  <si>
    <t>Kim</t>
  </si>
  <si>
    <t>Caiden</t>
  </si>
  <si>
    <t>24:46</t>
  </si>
  <si>
    <t>Curtis</t>
  </si>
  <si>
    <t>Jack</t>
  </si>
  <si>
    <t>A</t>
  </si>
  <si>
    <t>B</t>
  </si>
  <si>
    <t xml:space="preserve">8/21/24 1600 
(5% slower vs. Race Pace) </t>
  </si>
  <si>
    <t xml:space="preserve">8/21/24 1600 
(2.5% slower vs. Race Pace) </t>
  </si>
  <si>
    <t xml:space="preserve">8/21/24 1600  
(Race Pace) </t>
  </si>
  <si>
    <t xml:space="preserve">8/21/24 1600 
(2.5% faster vs. Race Pace) </t>
  </si>
  <si>
    <t>8/21/24 Total Workout Time</t>
  </si>
  <si>
    <t>26:39</t>
  </si>
  <si>
    <t>27:00</t>
  </si>
  <si>
    <t>27:20</t>
  </si>
  <si>
    <t>No</t>
  </si>
  <si>
    <t>Bailie</t>
  </si>
  <si>
    <t>Team
Back
Pack?</t>
  </si>
  <si>
    <t>6PM VB</t>
  </si>
  <si>
    <t>5PM JVB</t>
  </si>
  <si>
    <t>INJ</t>
  </si>
  <si>
    <t xml:space="preserve">Greg </t>
  </si>
  <si>
    <t>Lead 
Training 
Coach</t>
  </si>
  <si>
    <t>Leanne</t>
  </si>
  <si>
    <t xml:space="preserve">Chad </t>
  </si>
  <si>
    <t>Marion</t>
  </si>
  <si>
    <t>Kara</t>
  </si>
  <si>
    <t>4:30PM JVG</t>
  </si>
  <si>
    <t>5:30PM VG</t>
  </si>
  <si>
    <t>8/30/24 Rancho Invite
Race</t>
  </si>
  <si>
    <t xml:space="preserve">8/30/24 Predicted 2 Mi XC 
RACE PACE
</t>
  </si>
  <si>
    <r>
      <t xml:space="preserve">8/30/24 Predicted 3 Mi XC 
RACE PACE
</t>
    </r>
    <r>
      <rPr>
        <b/>
        <i/>
        <sz val="14"/>
        <color theme="1"/>
        <rFont val="Calibri"/>
        <family val="2"/>
        <scheme val="minor"/>
      </rPr>
      <t>1600m</t>
    </r>
  </si>
  <si>
    <t>24:16</t>
  </si>
  <si>
    <t>25:36</t>
  </si>
  <si>
    <r>
      <t xml:space="preserve">8/26/24 Predicted 3 Mi XC 
RACE PACE
</t>
    </r>
    <r>
      <rPr>
        <b/>
        <i/>
        <sz val="14"/>
        <color theme="1"/>
        <rFont val="Calibri"/>
        <family val="2"/>
        <scheme val="minor"/>
      </rPr>
      <t>1000m</t>
    </r>
  </si>
  <si>
    <r>
      <t xml:space="preserve">8/26/24 Predicted 3 Mi XC 
RACE PACE
</t>
    </r>
    <r>
      <rPr>
        <b/>
        <i/>
        <sz val="14"/>
        <color theme="1"/>
        <rFont val="Calibri"/>
        <family val="2"/>
        <scheme val="minor"/>
      </rPr>
      <t>800m</t>
    </r>
  </si>
  <si>
    <r>
      <t xml:space="preserve">8/26/24 Predicted 3 Mi XC 
RACE PACE
</t>
    </r>
    <r>
      <rPr>
        <b/>
        <i/>
        <sz val="14"/>
        <color theme="1"/>
        <rFont val="Calibri"/>
        <family val="2"/>
        <scheme val="minor"/>
      </rPr>
      <t xml:space="preserve">1000m 
</t>
    </r>
    <r>
      <rPr>
        <b/>
        <i/>
        <sz val="12"/>
        <color theme="1"/>
        <rFont val="Calibri"/>
        <family val="2"/>
        <scheme val="minor"/>
      </rPr>
      <t>(8% slower)</t>
    </r>
  </si>
  <si>
    <t>John 3</t>
  </si>
  <si>
    <t>9:25 B FS</t>
  </si>
  <si>
    <r>
      <t xml:space="preserve">8/26/24 Predicted 3 Mi XC 
RACE PACE
</t>
    </r>
    <r>
      <rPr>
        <b/>
        <i/>
        <sz val="14"/>
        <color theme="1"/>
        <rFont val="Calibri"/>
        <family val="2"/>
        <scheme val="minor"/>
      </rPr>
      <t xml:space="preserve">1600m </t>
    </r>
    <r>
      <rPr>
        <b/>
        <i/>
        <sz val="12"/>
        <color theme="1"/>
        <rFont val="Calibri"/>
        <family val="2"/>
        <scheme val="minor"/>
      </rPr>
      <t>(5% slower)</t>
    </r>
  </si>
  <si>
    <r>
      <t xml:space="preserve">8/26/24 Predicted 3 Mi XC 
RACE PACE
</t>
    </r>
    <r>
      <rPr>
        <b/>
        <i/>
        <sz val="14"/>
        <color theme="1"/>
        <rFont val="Calibri"/>
        <family val="2"/>
        <scheme val="minor"/>
      </rPr>
      <t>1600m</t>
    </r>
    <r>
      <rPr>
        <b/>
        <i/>
        <sz val="11"/>
        <color theme="1"/>
        <rFont val="Calibri"/>
        <family val="2"/>
        <scheme val="minor"/>
      </rPr>
      <t xml:space="preserve">
(5% faster)</t>
    </r>
  </si>
  <si>
    <r>
      <t xml:space="preserve">8/30/24
Predicted 3 Mi XC 
RACE PACE 
</t>
    </r>
    <r>
      <rPr>
        <b/>
        <i/>
        <sz val="14"/>
        <color theme="1"/>
        <rFont val="Calibri"/>
        <family val="2"/>
        <scheme val="minor"/>
      </rPr>
      <t xml:space="preserve">
3 Mi.</t>
    </r>
  </si>
  <si>
    <r>
      <t xml:space="preserve">8/30/24
Predicted 3 Mi XC 
RACE PACE
</t>
    </r>
    <r>
      <rPr>
        <b/>
        <i/>
        <sz val="14"/>
        <color theme="1"/>
        <rFont val="Calibri"/>
        <family val="2"/>
        <scheme val="minor"/>
      </rPr>
      <t xml:space="preserve">
1000m</t>
    </r>
  </si>
  <si>
    <r>
      <t xml:space="preserve">8/30/24
Predicted 3 Mi XC 
RACE PACE
</t>
    </r>
    <r>
      <rPr>
        <b/>
        <i/>
        <sz val="14"/>
        <color theme="1"/>
        <rFont val="Calibri"/>
        <family val="2"/>
        <scheme val="minor"/>
      </rPr>
      <t xml:space="preserve">
800m</t>
    </r>
  </si>
  <si>
    <r>
      <t xml:space="preserve">8/30/24
Predicted 3 Mi XC 
</t>
    </r>
    <r>
      <rPr>
        <b/>
        <i/>
        <sz val="14"/>
        <color theme="1"/>
        <rFont val="Calibri"/>
        <family val="2"/>
        <scheme val="minor"/>
      </rPr>
      <t xml:space="preserve">TEMPO 1600m PACE </t>
    </r>
  </si>
  <si>
    <r>
      <t xml:space="preserve">8/30/24
Predicted 3 Mi XC 
</t>
    </r>
    <r>
      <rPr>
        <b/>
        <i/>
        <sz val="14"/>
        <color theme="1"/>
        <rFont val="Calibri"/>
        <family val="2"/>
        <scheme val="minor"/>
      </rPr>
      <t xml:space="preserve">
TEMPO 1000m PACE</t>
    </r>
  </si>
  <si>
    <r>
      <t xml:space="preserve">8/30/24
Predicted 3 Mi XC
</t>
    </r>
    <r>
      <rPr>
        <b/>
        <i/>
        <sz val="14"/>
        <color theme="1"/>
        <rFont val="Calibri"/>
        <family val="2"/>
        <scheme val="minor"/>
      </rPr>
      <t xml:space="preserve">
TEMPO 800m PACE</t>
    </r>
  </si>
  <si>
    <t xml:space="preserve">11:55 B JV </t>
  </si>
  <si>
    <t>10:40 G V</t>
  </si>
  <si>
    <t>9:50 G FS</t>
  </si>
  <si>
    <t>12:20 G JV</t>
  </si>
  <si>
    <t>10:15 B V</t>
  </si>
  <si>
    <t>9/14/24
Ed Sias 
Race</t>
  </si>
  <si>
    <t>Carollo</t>
  </si>
  <si>
    <t>Boyadjieff</t>
  </si>
  <si>
    <t>Brandt</t>
  </si>
  <si>
    <t>Alyiah</t>
  </si>
  <si>
    <t>Chochrane</t>
  </si>
  <si>
    <t>1:10 G FS/JV</t>
  </si>
  <si>
    <t>12:45 B FS/JV</t>
  </si>
  <si>
    <t>29/212</t>
  </si>
  <si>
    <t>30/212</t>
  </si>
  <si>
    <t>42/212</t>
  </si>
  <si>
    <t>46/212</t>
  </si>
  <si>
    <t>78/212</t>
  </si>
  <si>
    <t>6/163</t>
  </si>
  <si>
    <t>18/163</t>
  </si>
  <si>
    <t>19/163</t>
  </si>
  <si>
    <t>46/163</t>
  </si>
  <si>
    <t>49/163</t>
  </si>
  <si>
    <t>66/163</t>
  </si>
  <si>
    <t>4/124</t>
  </si>
  <si>
    <t>10/124</t>
  </si>
  <si>
    <t>12/124</t>
  </si>
  <si>
    <t>26/124</t>
  </si>
  <si>
    <t>27/124</t>
  </si>
  <si>
    <t>7/119</t>
  </si>
  <si>
    <t>10/119</t>
  </si>
  <si>
    <t>12/119</t>
  </si>
  <si>
    <t>17/119</t>
  </si>
  <si>
    <t>20/119</t>
  </si>
  <si>
    <t>3/199</t>
  </si>
  <si>
    <t>16/199</t>
  </si>
  <si>
    <t>22/199</t>
  </si>
  <si>
    <t>35/199</t>
  </si>
  <si>
    <t>36/199</t>
  </si>
  <si>
    <t>1/140</t>
  </si>
  <si>
    <t>2/140</t>
  </si>
  <si>
    <t>10/232</t>
  </si>
  <si>
    <t>11/232</t>
  </si>
  <si>
    <t>18/232</t>
  </si>
  <si>
    <t>26/232</t>
  </si>
  <si>
    <t>32/232</t>
  </si>
  <si>
    <t>52/232</t>
  </si>
  <si>
    <t>62/232</t>
  </si>
  <si>
    <t>79/232</t>
  </si>
  <si>
    <t>1/82</t>
  </si>
  <si>
    <t>2/82</t>
  </si>
  <si>
    <t>14/82</t>
  </si>
  <si>
    <t>29/232</t>
  </si>
  <si>
    <t>46/232</t>
  </si>
  <si>
    <t>63/232</t>
  </si>
  <si>
    <t>67/232</t>
  </si>
  <si>
    <t>74/232</t>
  </si>
  <si>
    <t>9/17/24
Training Group 
(A-B)</t>
  </si>
  <si>
    <t xml:space="preserve">
9/17/24  Roster 
First Name
</t>
  </si>
  <si>
    <r>
      <t xml:space="preserve">8/30/24
ACTUAL RANCHO RACE 
TIME 
</t>
    </r>
    <r>
      <rPr>
        <b/>
        <sz val="12"/>
        <color rgb="FFFF0000"/>
        <rFont val="Calibri"/>
        <family val="2"/>
        <scheme val="minor"/>
      </rPr>
      <t>(est.)</t>
    </r>
    <r>
      <rPr>
        <b/>
        <sz val="14"/>
        <color theme="1"/>
        <rFont val="Calibri"/>
        <family val="2"/>
        <scheme val="minor"/>
      </rPr>
      <t xml:space="preserve">
3 Mi.</t>
    </r>
  </si>
  <si>
    <t>Delta Rancho Pace vs.
Farmers Pace</t>
  </si>
  <si>
    <t>Mon
9/30</t>
  </si>
  <si>
    <t>Tue
10/1</t>
  </si>
  <si>
    <t>Wed
10/2</t>
  </si>
  <si>
    <t>Thu
10/3</t>
  </si>
  <si>
    <t>Fri
10/4</t>
  </si>
  <si>
    <t>NEW!
OCT '24 PROJECTED SPRING LAKE TIME (2.97) or Hayward HS (3.0 Mi) Time</t>
  </si>
  <si>
    <r>
      <t xml:space="preserve">9/21/24
</t>
    </r>
    <r>
      <rPr>
        <b/>
        <i/>
        <sz val="12"/>
        <color theme="1"/>
        <rFont val="Calibri"/>
        <family val="2"/>
        <scheme val="minor"/>
      </rPr>
      <t xml:space="preserve">
ACTUAL FARMERS 3 Mi RACE 
PACE</t>
    </r>
    <r>
      <rPr>
        <b/>
        <sz val="11"/>
        <color theme="1"/>
        <rFont val="Calibri"/>
        <family val="2"/>
        <scheme val="minor"/>
      </rPr>
      <t xml:space="preserve">
</t>
    </r>
    <r>
      <rPr>
        <b/>
        <sz val="14"/>
        <color theme="1"/>
        <rFont val="Calibri"/>
        <family val="2"/>
        <scheme val="minor"/>
      </rPr>
      <t xml:space="preserve">1600m
</t>
    </r>
    <r>
      <rPr>
        <b/>
        <sz val="11"/>
        <color theme="1"/>
        <rFont val="Calibri"/>
        <family val="2"/>
        <scheme val="minor"/>
      </rPr>
      <t>(HIGHLIGHT
= Faster vs. Rancho Pace!)</t>
    </r>
  </si>
  <si>
    <r>
      <t xml:space="preserve">8/30/24 
3 Mi XC
</t>
    </r>
    <r>
      <rPr>
        <b/>
        <i/>
        <sz val="12"/>
        <color theme="1"/>
        <rFont val="Calibri"/>
        <family val="2"/>
        <scheme val="minor"/>
      </rPr>
      <t>Actual</t>
    </r>
    <r>
      <rPr>
        <b/>
        <sz val="12"/>
        <color theme="1"/>
        <rFont val="Calibri"/>
        <family val="2"/>
        <scheme val="minor"/>
      </rPr>
      <t xml:space="preserve">
</t>
    </r>
    <r>
      <rPr>
        <b/>
        <i/>
        <sz val="12"/>
        <color theme="1"/>
        <rFont val="Calibri"/>
        <family val="2"/>
        <scheme val="minor"/>
      </rPr>
      <t xml:space="preserve">Rancho 3 Mi Race Pace </t>
    </r>
    <r>
      <rPr>
        <b/>
        <i/>
        <sz val="11"/>
        <color theme="1"/>
        <rFont val="Calibri"/>
        <family val="2"/>
        <scheme val="minor"/>
      </rPr>
      <t xml:space="preserve">
</t>
    </r>
    <r>
      <rPr>
        <b/>
        <i/>
        <sz val="14"/>
        <color theme="1"/>
        <rFont val="Calibri"/>
        <family val="2"/>
        <scheme val="minor"/>
      </rPr>
      <t>1600m</t>
    </r>
  </si>
  <si>
    <t>24:01</t>
  </si>
  <si>
    <t>24:59</t>
  </si>
  <si>
    <t>26:21</t>
  </si>
  <si>
    <r>
      <t xml:space="preserve">
10/8/24 NBL Race 
(Spring Lake)
</t>
    </r>
    <r>
      <rPr>
        <b/>
        <i/>
        <sz val="12"/>
        <color theme="1"/>
        <rFont val="Calibri"/>
        <family val="2"/>
        <scheme val="minor"/>
      </rPr>
      <t>Tempo Pace</t>
    </r>
    <r>
      <rPr>
        <b/>
        <sz val="12"/>
        <color theme="1"/>
        <rFont val="Calibri"/>
        <family val="2"/>
        <scheme val="minor"/>
      </rPr>
      <t xml:space="preserve">
</t>
    </r>
    <r>
      <rPr>
        <b/>
        <i/>
        <sz val="12"/>
        <color theme="1"/>
        <rFont val="Calibri"/>
        <family val="2"/>
        <scheme val="minor"/>
      </rPr>
      <t>(8% slower vs. Race Pace)</t>
    </r>
  </si>
  <si>
    <t>Tempo</t>
  </si>
  <si>
    <r>
      <t xml:space="preserve">
10/8/24 NBL Race (Spring Lake)
</t>
    </r>
    <r>
      <rPr>
        <b/>
        <i/>
        <sz val="12"/>
        <color theme="1"/>
        <rFont val="Calibri"/>
        <family val="2"/>
        <scheme val="minor"/>
      </rPr>
      <t>Tempo or Race?</t>
    </r>
  </si>
  <si>
    <t>Race</t>
  </si>
  <si>
    <r>
      <t xml:space="preserve">
10/8/24 NBL Race (Spring Lake)
</t>
    </r>
    <r>
      <rPr>
        <b/>
        <i/>
        <sz val="12"/>
        <color theme="1"/>
        <rFont val="Calibri"/>
        <family val="2"/>
        <scheme val="minor"/>
      </rPr>
      <t>Race</t>
    </r>
  </si>
  <si>
    <t>NEW!
OCT '24 PROJECTED SPRING LAKE TIME (2.97) Time
(TEMPO Pace  8% slower)</t>
  </si>
  <si>
    <t>24:50</t>
  </si>
  <si>
    <t>25:07</t>
  </si>
  <si>
    <t>26:27</t>
  </si>
  <si>
    <t>27:22</t>
  </si>
  <si>
    <t>BJV</t>
  </si>
  <si>
    <t>BV</t>
  </si>
  <si>
    <t>GV</t>
  </si>
  <si>
    <t>GJV</t>
  </si>
  <si>
    <r>
      <t xml:space="preserve">
10/16/24 NBL Race 
(Spring Lake)
</t>
    </r>
    <r>
      <rPr>
        <b/>
        <i/>
        <sz val="12"/>
        <color theme="1"/>
        <rFont val="Calibri"/>
        <family val="2"/>
        <scheme val="minor"/>
      </rPr>
      <t>Mile #1
Split
(32% of total time)</t>
    </r>
  </si>
  <si>
    <r>
      <t xml:space="preserve">
10/16/24 NBL Race 
(Spring Lake)
</t>
    </r>
    <r>
      <rPr>
        <b/>
        <i/>
        <sz val="12"/>
        <color theme="1"/>
        <rFont val="Calibri"/>
        <family val="2"/>
        <scheme val="minor"/>
      </rPr>
      <t>Mile #2
Split
(34.5% of total time)</t>
    </r>
  </si>
  <si>
    <r>
      <t xml:space="preserve">
10/16/24 NBL Race 
(Spring Lake)
</t>
    </r>
    <r>
      <rPr>
        <b/>
        <i/>
        <sz val="12"/>
        <color theme="1"/>
        <rFont val="Calibri"/>
        <family val="2"/>
        <scheme val="minor"/>
      </rPr>
      <t xml:space="preserve">Target Mile #2
Time
</t>
    </r>
  </si>
  <si>
    <r>
      <t xml:space="preserve">
10/16/24 NBL Race 
(Spring Lake)
</t>
    </r>
    <r>
      <rPr>
        <b/>
        <i/>
        <sz val="12"/>
        <color theme="1"/>
        <rFont val="Calibri"/>
        <family val="2"/>
        <scheme val="minor"/>
      </rPr>
      <t>Mile #3
Split
(33.5% of total time)</t>
    </r>
  </si>
  <si>
    <r>
      <t xml:space="preserve">
10/16/24 NBL Race 
(Spring Lake)
</t>
    </r>
    <r>
      <rPr>
        <b/>
        <i/>
        <sz val="12"/>
        <color theme="1"/>
        <rFont val="Calibri"/>
        <family val="2"/>
        <scheme val="minor"/>
      </rPr>
      <t>Predicted Finish Time</t>
    </r>
  </si>
  <si>
    <r>
      <t xml:space="preserve">
10/18/24 
</t>
    </r>
    <r>
      <rPr>
        <b/>
        <i/>
        <sz val="12"/>
        <color theme="1"/>
        <rFont val="Calibri"/>
        <family val="2"/>
        <scheme val="minor"/>
      </rPr>
      <t>400m of Race pace</t>
    </r>
  </si>
  <si>
    <t>NEW!
OCT '24 PROJECTED SPRING LAKE TIME or Hayward HS
(3.0 Mi) Time</t>
  </si>
  <si>
    <t xml:space="preserve">Roster Last Name
10/18/24  Workout (Spring Lake Course):
First Mile at controlled race pace &gt; 3:00 standing rest &gt; 
4 x 400m of last hill segment of Spring Lake Course  </t>
  </si>
  <si>
    <r>
      <t xml:space="preserve">
</t>
    </r>
    <r>
      <rPr>
        <b/>
        <sz val="12"/>
        <color rgb="FFFF0000"/>
        <rFont val="Calibri"/>
        <family val="2"/>
        <scheme val="minor"/>
      </rPr>
      <t xml:space="preserve">NEW! 
Oct 18 
</t>
    </r>
    <r>
      <rPr>
        <b/>
        <sz val="12"/>
        <color theme="1"/>
        <rFont val="Calibri"/>
        <family val="2"/>
        <scheme val="minor"/>
      </rPr>
      <t xml:space="preserve">
GREG'S 
PROJECTED RACE PACE FOR TRAINING
</t>
    </r>
    <r>
      <rPr>
        <b/>
        <i/>
        <sz val="12"/>
        <color theme="1"/>
        <rFont val="Calibri"/>
        <family val="2"/>
        <scheme val="minor"/>
      </rPr>
      <t>1600m</t>
    </r>
    <r>
      <rPr>
        <b/>
        <sz val="12"/>
        <color theme="1"/>
        <rFont val="Calibri"/>
        <family val="2"/>
        <scheme val="minor"/>
      </rPr>
      <t xml:space="preserve"> </t>
    </r>
  </si>
  <si>
    <r>
      <rPr>
        <b/>
        <sz val="11"/>
        <color rgb="FFFF0000"/>
        <rFont val="Calibri"/>
        <family val="2"/>
        <scheme val="minor"/>
      </rPr>
      <t>NEW! 
Oct 18</t>
    </r>
    <r>
      <rPr>
        <b/>
        <sz val="11"/>
        <color theme="1"/>
        <rFont val="Calibri"/>
        <family val="2"/>
        <scheme val="minor"/>
      </rPr>
      <t xml:space="preserve"> Training Group</t>
    </r>
  </si>
  <si>
    <t>25:30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</si>
</sst>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109">
    <xf numFmtId="0" fontId="0" fillId="0" borderId="0" xfId="0"/>
    <xf numFmtId="0" fontId="14" fillId="2" borderId="1" xfId="0" applyFont="1" applyFill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" fontId="3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20" fontId="1" fillId="0" borderId="1" xfId="0" applyNumberFormat="1" applyFont="1" applyBorder="1" applyAlignment="1">
      <alignment horizontal="center" vertical="center" wrapText="1"/>
    </xf>
    <xf numFmtId="20" fontId="5" fillId="0" borderId="1" xfId="0" applyNumberFormat="1" applyFont="1" applyBorder="1" applyAlignment="1">
      <alignment horizontal="center" vertical="center" wrapText="1"/>
    </xf>
    <xf numFmtId="20" fontId="1" fillId="0" borderId="1" xfId="0" applyNumberFormat="1" applyFont="1" applyBorder="1" applyAlignment="1">
      <alignment horizontal="center" vertical="center"/>
    </xf>
    <xf numFmtId="20" fontId="16" fillId="0" borderId="1" xfId="0" applyNumberFormat="1" applyFont="1" applyBorder="1" applyAlignment="1">
      <alignment horizontal="center" vertical="center"/>
    </xf>
    <xf numFmtId="20" fontId="10" fillId="0" borderId="1" xfId="0" applyNumberFormat="1" applyFont="1" applyBorder="1" applyAlignment="1">
      <alignment horizontal="center" vertical="center"/>
    </xf>
    <xf numFmtId="20" fontId="11" fillId="0" borderId="1" xfId="0" applyNumberFormat="1" applyFont="1" applyBorder="1" applyAlignment="1">
      <alignment horizontal="center" vertical="center"/>
    </xf>
    <xf numFmtId="20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quotePrefix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20" fontId="1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20" fontId="1" fillId="0" borderId="1" xfId="0" quotePrefix="1" applyNumberFormat="1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20" fontId="16" fillId="0" borderId="1" xfId="0" applyNumberFormat="1" applyFont="1" applyBorder="1" applyAlignment="1">
      <alignment horizontal="center" vertical="center" wrapText="1"/>
    </xf>
    <xf numFmtId="20" fontId="11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1" fillId="0" borderId="1" xfId="0" quotePrefix="1" applyFont="1" applyBorder="1" applyAlignment="1">
      <alignment horizontal="center" vertical="center"/>
    </xf>
    <xf numFmtId="20" fontId="0" fillId="0" borderId="1" xfId="0" applyNumberFormat="1" applyBorder="1"/>
    <xf numFmtId="46" fontId="16" fillId="0" borderId="1" xfId="0" quotePrefix="1" applyNumberFormat="1" applyFont="1" applyBorder="1" applyAlignment="1">
      <alignment horizontal="center" vertical="center"/>
    </xf>
    <xf numFmtId="20" fontId="16" fillId="0" borderId="1" xfId="0" quotePrefix="1" applyNumberFormat="1" applyFont="1" applyBorder="1" applyAlignment="1">
      <alignment horizontal="center" vertical="center"/>
    </xf>
    <xf numFmtId="20" fontId="11" fillId="0" borderId="1" xfId="0" quotePrefix="1" applyNumberFormat="1" applyFont="1" applyBorder="1" applyAlignment="1">
      <alignment horizontal="center" vertical="center"/>
    </xf>
    <xf numFmtId="0" fontId="16" fillId="0" borderId="1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164" fontId="11" fillId="0" borderId="3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20" fontId="1" fillId="0" borderId="3" xfId="0" applyNumberFormat="1" applyFont="1" applyBorder="1" applyAlignment="1">
      <alignment horizontal="center" vertical="center" wrapText="1"/>
    </xf>
    <xf numFmtId="20" fontId="5" fillId="0" borderId="3" xfId="0" applyNumberFormat="1" applyFont="1" applyBorder="1" applyAlignment="1">
      <alignment horizontal="center" vertical="center"/>
    </xf>
    <xf numFmtId="20" fontId="1" fillId="0" borderId="3" xfId="0" applyNumberFormat="1" applyFont="1" applyBorder="1" applyAlignment="1">
      <alignment horizontal="center" vertical="center"/>
    </xf>
    <xf numFmtId="20" fontId="16" fillId="0" borderId="3" xfId="0" applyNumberFormat="1" applyFont="1" applyBorder="1" applyAlignment="1">
      <alignment horizontal="center" vertical="center"/>
    </xf>
    <xf numFmtId="20" fontId="10" fillId="0" borderId="3" xfId="0" applyNumberFormat="1" applyFont="1" applyBorder="1" applyAlignment="1">
      <alignment horizontal="center" vertical="center"/>
    </xf>
    <xf numFmtId="20" fontId="11" fillId="0" borderId="3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64" fontId="11" fillId="0" borderId="2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20" fontId="1" fillId="0" borderId="2" xfId="0" applyNumberFormat="1" applyFont="1" applyBorder="1" applyAlignment="1">
      <alignment horizontal="center" vertical="center" wrapText="1"/>
    </xf>
    <xf numFmtId="20" fontId="5" fillId="0" borderId="2" xfId="0" applyNumberFormat="1" applyFont="1" applyBorder="1" applyAlignment="1">
      <alignment horizontal="center" vertical="center"/>
    </xf>
    <xf numFmtId="20" fontId="1" fillId="0" borderId="2" xfId="0" applyNumberFormat="1" applyFont="1" applyBorder="1" applyAlignment="1">
      <alignment horizontal="center" vertical="center"/>
    </xf>
    <xf numFmtId="20" fontId="16" fillId="0" borderId="2" xfId="0" applyNumberFormat="1" applyFont="1" applyBorder="1" applyAlignment="1">
      <alignment horizontal="center" vertical="center"/>
    </xf>
    <xf numFmtId="20" fontId="10" fillId="0" borderId="2" xfId="0" applyNumberFormat="1" applyFont="1" applyBorder="1" applyAlignment="1">
      <alignment horizontal="center" vertical="center"/>
    </xf>
    <xf numFmtId="20" fontId="11" fillId="0" borderId="2" xfId="0" applyNumberFormat="1" applyFont="1" applyBorder="1" applyAlignment="1">
      <alignment horizontal="center" vertical="center"/>
    </xf>
    <xf numFmtId="20" fontId="5" fillId="0" borderId="3" xfId="0" applyNumberFormat="1" applyFont="1" applyBorder="1" applyAlignment="1">
      <alignment horizontal="center" vertical="center" wrapText="1"/>
    </xf>
    <xf numFmtId="164" fontId="11" fillId="0" borderId="3" xfId="0" applyNumberFormat="1" applyFont="1" applyBorder="1" applyAlignment="1">
      <alignment horizontal="center" vertical="center" wrapText="1"/>
    </xf>
    <xf numFmtId="20" fontId="17" fillId="0" borderId="3" xfId="0" applyNumberFormat="1" applyFont="1" applyBorder="1" applyAlignment="1">
      <alignment horizontal="center" vertical="center"/>
    </xf>
    <xf numFmtId="164" fontId="11" fillId="0" borderId="2" xfId="0" applyNumberFormat="1" applyFont="1" applyBorder="1" applyAlignment="1">
      <alignment horizontal="center" vertical="center" wrapText="1"/>
    </xf>
    <xf numFmtId="20" fontId="5" fillId="0" borderId="2" xfId="0" applyNumberFormat="1" applyFont="1" applyBorder="1" applyAlignment="1">
      <alignment horizontal="center" vertical="center" wrapText="1"/>
    </xf>
    <xf numFmtId="20" fontId="17" fillId="0" borderId="2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47" fontId="1" fillId="0" borderId="3" xfId="0" quotePrefix="1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20" fontId="1" fillId="0" borderId="2" xfId="0" quotePrefix="1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20" fontId="1" fillId="0" borderId="3" xfId="0" quotePrefix="1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20" fontId="11" fillId="0" borderId="2" xfId="0" applyNumberFormat="1" applyFont="1" applyBorder="1" applyAlignment="1">
      <alignment horizontal="center" vertical="center" wrapText="1"/>
    </xf>
    <xf numFmtId="20" fontId="11" fillId="0" borderId="3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2" xfId="0" quotePrefix="1" applyFont="1" applyBorder="1" applyAlignment="1">
      <alignment horizontal="center" vertical="center" wrapText="1"/>
    </xf>
    <xf numFmtId="164" fontId="17" fillId="0" borderId="2" xfId="0" applyNumberFormat="1" applyFont="1" applyBorder="1" applyAlignment="1">
      <alignment horizontal="center" vertical="center" wrapText="1"/>
    </xf>
    <xf numFmtId="20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20" fontId="8" fillId="0" borderId="2" xfId="0" applyNumberFormat="1" applyFont="1" applyBorder="1" applyAlignment="1">
      <alignment horizontal="center" vertical="center"/>
    </xf>
    <xf numFmtId="20" fontId="8" fillId="0" borderId="3" xfId="0" applyNumberFormat="1" applyFont="1" applyBorder="1" applyAlignment="1">
      <alignment horizontal="center" vertical="center" wrapText="1"/>
    </xf>
    <xf numFmtId="20" fontId="11" fillId="0" borderId="3" xfId="0" quotePrefix="1" applyNumberFormat="1" applyFont="1" applyBorder="1" applyAlignment="1">
      <alignment horizontal="center" vertical="center"/>
    </xf>
    <xf numFmtId="46" fontId="17" fillId="0" borderId="3" xfId="0" quotePrefix="1" applyNumberFormat="1" applyFont="1" applyBorder="1" applyAlignment="1">
      <alignment horizontal="center" vertical="center"/>
    </xf>
    <xf numFmtId="20" fontId="11" fillId="0" borderId="2" xfId="0" quotePrefix="1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16A0BEF5-DC29-4B53-880A-5BB8B6B90F9F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B145"/>
  <sheetViews>
    <sheetView tabSelected="1" zoomScale="90" zoomScaleNormal="90" workbookViewId="0">
      <pane ySplit="1" topLeftCell="A61" activePane="bottomLeft" state="frozen"/>
      <selection pane="bottomLeft" sqref="A1:AQ76"/>
    </sheetView>
  </sheetViews>
  <sheetFormatPr defaultRowHeight="15" x14ac:dyDescent="0.25"/>
  <cols>
    <col min="1" max="1" width="27.5703125" style="8" customWidth="1"/>
    <col min="2" max="2" width="12.28515625" style="11" customWidth="1"/>
    <col min="3" max="3" width="7.7109375" style="11" customWidth="1"/>
    <col min="4" max="4" width="6.28515625" style="11" customWidth="1"/>
    <col min="5" max="6" width="13.42578125" style="11" hidden="1" customWidth="1"/>
    <col min="7" max="8" width="9" style="11" hidden="1" customWidth="1"/>
    <col min="9" max="9" width="11.42578125" style="11" hidden="1" customWidth="1"/>
    <col min="10" max="10" width="10.7109375" style="11" hidden="1" customWidth="1"/>
    <col min="11" max="11" width="10.5703125" style="11" hidden="1" customWidth="1"/>
    <col min="12" max="12" width="8.7109375" style="45" customWidth="1"/>
    <col min="13" max="13" width="8.42578125" style="45" hidden="1" customWidth="1"/>
    <col min="14" max="14" width="9.5703125" style="11" customWidth="1"/>
    <col min="15" max="19" width="8" style="11" hidden="1" customWidth="1"/>
    <col min="20" max="23" width="8.7109375" style="11" hidden="1" customWidth="1"/>
    <col min="24" max="24" width="9.42578125" style="11" hidden="1" customWidth="1"/>
    <col min="25" max="25" width="10.140625" style="11" hidden="1" customWidth="1"/>
    <col min="26" max="37" width="12.7109375" style="11" hidden="1" customWidth="1"/>
    <col min="38" max="40" width="10.7109375" style="46" hidden="1" customWidth="1"/>
    <col min="41" max="41" width="9.7109375" style="46" hidden="1" customWidth="1"/>
    <col min="42" max="43" width="12.28515625" style="46" customWidth="1"/>
    <col min="44" max="44" width="13.140625" style="46" hidden="1" customWidth="1"/>
    <col min="45" max="51" width="12.28515625" style="46" hidden="1" customWidth="1"/>
    <col min="52" max="54" width="9.7109375" style="46" hidden="1" customWidth="1"/>
    <col min="55" max="59" width="9.7109375" style="8" hidden="1" customWidth="1"/>
    <col min="60" max="60" width="13.5703125" style="46" hidden="1" customWidth="1"/>
    <col min="61" max="61" width="10" style="46" hidden="1" customWidth="1"/>
    <col min="62" max="62" width="13.42578125" style="46" hidden="1" customWidth="1"/>
    <col min="63" max="63" width="10.140625" style="46" hidden="1" customWidth="1"/>
    <col min="64" max="64" width="12" style="46" hidden="1" customWidth="1"/>
    <col min="65" max="65" width="12.140625" style="46" hidden="1" customWidth="1"/>
    <col min="66" max="67" width="12" style="46" hidden="1" customWidth="1"/>
    <col min="68" max="68" width="9.28515625" style="46" hidden="1" customWidth="1"/>
    <col min="69" max="69" width="12" style="46" hidden="1" customWidth="1"/>
    <col min="70" max="70" width="12" style="8" hidden="1" customWidth="1"/>
    <col min="71" max="74" width="0" style="8" hidden="1" customWidth="1"/>
    <col min="75" max="76" width="10.140625" style="46" hidden="1" customWidth="1"/>
    <col min="77" max="16384" width="9.140625" style="8"/>
  </cols>
  <sheetData>
    <row r="1" spans="1:78" ht="221.25" customHeight="1" x14ac:dyDescent="0.25">
      <c r="A1" s="2" t="s">
        <v>278</v>
      </c>
      <c r="B1" s="2" t="s">
        <v>243</v>
      </c>
      <c r="C1" s="3" t="s">
        <v>73</v>
      </c>
      <c r="D1" s="3" t="s">
        <v>78</v>
      </c>
      <c r="E1" s="3" t="s">
        <v>167</v>
      </c>
      <c r="F1" s="3" t="s">
        <v>190</v>
      </c>
      <c r="G1" s="3" t="s">
        <v>137</v>
      </c>
      <c r="H1" s="3" t="s">
        <v>155</v>
      </c>
      <c r="I1" s="3" t="s">
        <v>134</v>
      </c>
      <c r="J1" s="3" t="s">
        <v>135</v>
      </c>
      <c r="K1" s="3" t="s">
        <v>136</v>
      </c>
      <c r="L1" s="98" t="s">
        <v>280</v>
      </c>
      <c r="M1" s="4" t="s">
        <v>242</v>
      </c>
      <c r="N1" s="5" t="s">
        <v>160</v>
      </c>
      <c r="O1" s="6" t="s">
        <v>246</v>
      </c>
      <c r="P1" s="6" t="s">
        <v>247</v>
      </c>
      <c r="Q1" s="6" t="s">
        <v>248</v>
      </c>
      <c r="R1" s="6" t="s">
        <v>249</v>
      </c>
      <c r="S1" s="6" t="s">
        <v>250</v>
      </c>
      <c r="T1" s="6" t="s">
        <v>145</v>
      </c>
      <c r="U1" s="6" t="s">
        <v>146</v>
      </c>
      <c r="V1" s="6" t="s">
        <v>147</v>
      </c>
      <c r="W1" s="6" t="s">
        <v>148</v>
      </c>
      <c r="X1" s="6" t="s">
        <v>149</v>
      </c>
      <c r="Y1" s="3" t="s">
        <v>169</v>
      </c>
      <c r="Z1" s="3" t="s">
        <v>172</v>
      </c>
      <c r="AA1" s="3" t="s">
        <v>174</v>
      </c>
      <c r="AB1" s="3" t="s">
        <v>173</v>
      </c>
      <c r="AC1" s="3" t="s">
        <v>177</v>
      </c>
      <c r="AD1" s="3" t="s">
        <v>178</v>
      </c>
      <c r="AE1" s="3" t="s">
        <v>168</v>
      </c>
      <c r="AF1" s="3" t="s">
        <v>179</v>
      </c>
      <c r="AG1" s="3" t="s">
        <v>180</v>
      </c>
      <c r="AH1" s="3" t="s">
        <v>181</v>
      </c>
      <c r="AI1" s="3" t="s">
        <v>182</v>
      </c>
      <c r="AJ1" s="3" t="s">
        <v>183</v>
      </c>
      <c r="AK1" s="3" t="s">
        <v>184</v>
      </c>
      <c r="AL1" s="5" t="s">
        <v>244</v>
      </c>
      <c r="AM1" s="5" t="s">
        <v>252</v>
      </c>
      <c r="AN1" s="5" t="s">
        <v>245</v>
      </c>
      <c r="AO1" s="5" t="s">
        <v>253</v>
      </c>
      <c r="AP1" s="1" t="s">
        <v>279</v>
      </c>
      <c r="AQ1" s="7" t="s">
        <v>277</v>
      </c>
      <c r="AR1" s="7" t="s">
        <v>251</v>
      </c>
      <c r="AS1" s="7" t="s">
        <v>251</v>
      </c>
      <c r="AT1" s="7" t="s">
        <v>251</v>
      </c>
      <c r="AU1" s="7" t="s">
        <v>251</v>
      </c>
      <c r="AV1" s="7" t="s">
        <v>251</v>
      </c>
      <c r="AW1" s="7" t="s">
        <v>251</v>
      </c>
      <c r="AX1" s="7" t="s">
        <v>251</v>
      </c>
      <c r="AY1" s="7" t="s">
        <v>251</v>
      </c>
      <c r="AZ1" s="7" t="s">
        <v>251</v>
      </c>
      <c r="BA1" s="7" t="s">
        <v>251</v>
      </c>
      <c r="BB1" s="7" t="s">
        <v>251</v>
      </c>
      <c r="BC1" s="7" t="s">
        <v>251</v>
      </c>
      <c r="BD1" s="7" t="s">
        <v>251</v>
      </c>
      <c r="BE1" s="7" t="s">
        <v>251</v>
      </c>
      <c r="BF1" s="7" t="s">
        <v>251</v>
      </c>
      <c r="BG1" s="7" t="s">
        <v>251</v>
      </c>
      <c r="BH1" s="7" t="s">
        <v>251</v>
      </c>
      <c r="BI1" s="7" t="s">
        <v>251</v>
      </c>
      <c r="BJ1" s="7" t="s">
        <v>251</v>
      </c>
      <c r="BK1" s="7" t="s">
        <v>251</v>
      </c>
      <c r="BL1" s="7" t="s">
        <v>251</v>
      </c>
      <c r="BM1" s="7" t="s">
        <v>251</v>
      </c>
      <c r="BN1" s="7" t="s">
        <v>251</v>
      </c>
      <c r="BO1" s="7" t="s">
        <v>262</v>
      </c>
      <c r="BP1" s="7" t="s">
        <v>261</v>
      </c>
      <c r="BQ1" s="7" t="s">
        <v>259</v>
      </c>
      <c r="BR1" s="7" t="s">
        <v>257</v>
      </c>
      <c r="BS1" s="1" t="s">
        <v>271</v>
      </c>
      <c r="BT1" s="1" t="s">
        <v>272</v>
      </c>
      <c r="BU1" s="1" t="s">
        <v>273</v>
      </c>
      <c r="BV1" s="1" t="s">
        <v>274</v>
      </c>
      <c r="BW1" s="1" t="s">
        <v>275</v>
      </c>
      <c r="BX1" s="1" t="s">
        <v>276</v>
      </c>
    </row>
    <row r="2" spans="1:78" ht="21.95" customHeight="1" x14ac:dyDescent="0.25">
      <c r="A2" s="9" t="s">
        <v>1</v>
      </c>
      <c r="B2" s="9" t="s">
        <v>0</v>
      </c>
      <c r="C2" s="10" t="s">
        <v>74</v>
      </c>
      <c r="D2" s="10">
        <v>11</v>
      </c>
      <c r="E2" s="5" t="s">
        <v>156</v>
      </c>
      <c r="F2" s="5" t="s">
        <v>189</v>
      </c>
      <c r="G2" s="11" t="s">
        <v>114</v>
      </c>
      <c r="H2" s="11" t="s">
        <v>153</v>
      </c>
      <c r="L2" s="12">
        <v>1</v>
      </c>
      <c r="M2" s="13" t="s">
        <v>143</v>
      </c>
      <c r="N2" s="9" t="s">
        <v>159</v>
      </c>
      <c r="O2" s="5"/>
      <c r="P2" s="5"/>
      <c r="Q2" s="5"/>
      <c r="R2" s="5"/>
      <c r="S2" s="5"/>
      <c r="T2" s="14">
        <f>+Y2*1.05</f>
        <v>0.23333333333333334</v>
      </c>
      <c r="U2" s="14">
        <f>+Y2*1.025</f>
        <v>0.22777777777777775</v>
      </c>
      <c r="V2" s="14">
        <f>+Y2</f>
        <v>0.22222222222222221</v>
      </c>
      <c r="W2" s="14">
        <f>+Y2*0.975</f>
        <v>0.21666666666666665</v>
      </c>
      <c r="X2" s="14">
        <f>SUM(T2:W2)</f>
        <v>0.9</v>
      </c>
      <c r="Y2" s="15">
        <v>0.22222222222222221</v>
      </c>
      <c r="Z2" s="16">
        <f t="shared" ref="Z2:Z33" si="0">+Y2*0.625</f>
        <v>0.1388888888888889</v>
      </c>
      <c r="AA2" s="16">
        <f t="shared" ref="AA2:AA33" si="1">+Z2*1.08</f>
        <v>0.15000000000000002</v>
      </c>
      <c r="AB2" s="16">
        <f t="shared" ref="AB2:AB33" si="2">+Y2/2</f>
        <v>0.1111111111111111</v>
      </c>
      <c r="AC2" s="16">
        <f>+Y2*1.05</f>
        <v>0.23333333333333334</v>
      </c>
      <c r="AD2" s="16">
        <f>+Y2*0.95</f>
        <v>0.21111111111111108</v>
      </c>
      <c r="AE2" s="16">
        <f>+Y2*2</f>
        <v>0.44444444444444442</v>
      </c>
      <c r="AF2" s="14">
        <f>+Y2*3</f>
        <v>0.66666666666666663</v>
      </c>
      <c r="AG2" s="14">
        <f>+Y2*0.625</f>
        <v>0.1388888888888889</v>
      </c>
      <c r="AH2" s="14">
        <f>+Y2/2</f>
        <v>0.1111111111111111</v>
      </c>
      <c r="AI2" s="14">
        <f>+Y2*1.08</f>
        <v>0.24</v>
      </c>
      <c r="AJ2" s="14">
        <f>+AI2*0.625</f>
        <v>0.15</v>
      </c>
      <c r="AK2" s="14">
        <f t="shared" ref="AK2:AK42" si="3">+AI2/2</f>
        <v>0.12</v>
      </c>
      <c r="AL2" s="17">
        <v>0.65625</v>
      </c>
      <c r="AM2" s="17"/>
      <c r="AN2" s="18"/>
      <c r="AO2" s="19">
        <f t="shared" ref="AO2:AO33" si="4">+AL2/3</f>
        <v>0.21875</v>
      </c>
      <c r="AP2" s="26">
        <v>0.21527777777777779</v>
      </c>
      <c r="AQ2" s="19">
        <f t="shared" ref="AQ2:AQ33" si="5">+AP2*3</f>
        <v>0.64583333333333337</v>
      </c>
      <c r="AR2" s="19">
        <f t="shared" ref="AR2:AR33" si="6">+AP2*3.1</f>
        <v>0.66736111111111118</v>
      </c>
      <c r="AS2" s="19">
        <f t="shared" ref="AS2:AS33" si="7">+AP2*0.98</f>
        <v>0.21097222222222223</v>
      </c>
      <c r="AT2" s="19">
        <f t="shared" ref="AT2:AT33" si="8">+AP2*0.96</f>
        <v>0.20666666666666667</v>
      </c>
      <c r="AU2" s="19">
        <f t="shared" ref="AU2:AU33" si="9">+AS2*0.625</f>
        <v>0.13185763888888891</v>
      </c>
      <c r="AV2" s="19">
        <f t="shared" ref="AV2:AV33" si="10">+AP2/2</f>
        <v>0.1076388888888889</v>
      </c>
      <c r="AW2" s="19">
        <f t="shared" ref="AW2:AW33" si="11">+AV2*0.8</f>
        <v>8.6111111111111124E-2</v>
      </c>
      <c r="AX2" s="19">
        <f t="shared" ref="AX2:AX33" si="12">+AS2/2</f>
        <v>0.10548611111111111</v>
      </c>
      <c r="AY2" s="19">
        <f t="shared" ref="AY2:AY33" si="13">+AP2*1.06</f>
        <v>0.22819444444444448</v>
      </c>
      <c r="AZ2" s="19">
        <f t="shared" ref="AZ2:AZ33" si="14">+AO2*1.04</f>
        <v>0.22750000000000001</v>
      </c>
      <c r="BA2" s="20">
        <f t="shared" ref="BA2:BA33" si="15">+AO2*1.06</f>
        <v>0.231875</v>
      </c>
      <c r="BB2" s="20">
        <f t="shared" ref="BB2:BB33" si="16">+AO2*1.08</f>
        <v>0.23625000000000002</v>
      </c>
      <c r="BC2" s="20">
        <f t="shared" ref="BC2:BC33" si="17">+AO2*0.625</f>
        <v>0.13671875</v>
      </c>
      <c r="BD2" s="20">
        <f t="shared" ref="BD2:BD33" si="18">+AO2/2</f>
        <v>0.109375</v>
      </c>
      <c r="BE2" s="20">
        <f t="shared" ref="BE2:BE33" si="19">+BD2*0.8</f>
        <v>8.7500000000000008E-2</v>
      </c>
      <c r="BF2" s="19">
        <f t="shared" ref="BF2:BF33" si="20">+AO2*0.375</f>
        <v>8.203125E-2</v>
      </c>
      <c r="BG2" s="19">
        <f t="shared" ref="BG2:BG33" si="21">+BF2*1.05</f>
        <v>8.6132812500000003E-2</v>
      </c>
      <c r="BH2" s="19">
        <f t="shared" ref="BH2:BH33" si="22">+AO2*0.97</f>
        <v>0.2121875</v>
      </c>
      <c r="BI2" s="19"/>
      <c r="BJ2" s="19">
        <f t="shared" ref="BJ2:BJ33" si="23">+AO2*1.04</f>
        <v>0.22750000000000001</v>
      </c>
      <c r="BK2" s="19"/>
      <c r="BL2" s="19">
        <f t="shared" ref="BL2:BL33" si="24">+BH2+BJ2</f>
        <v>0.43968750000000001</v>
      </c>
      <c r="BM2" s="19" t="s">
        <v>209</v>
      </c>
      <c r="BN2" s="19">
        <v>0.46597222222222223</v>
      </c>
      <c r="BO2" s="19">
        <f t="shared" ref="BO2:BO33" si="25">+AQ2*1.08</f>
        <v>0.69750000000000012</v>
      </c>
      <c r="BP2" s="19" t="s">
        <v>268</v>
      </c>
      <c r="BQ2" s="19" t="s">
        <v>258</v>
      </c>
      <c r="BR2" s="19">
        <f t="shared" ref="BR2:BR33" si="26">+AP2*1.08</f>
        <v>0.23250000000000004</v>
      </c>
      <c r="BS2" s="19">
        <f t="shared" ref="BS2:BS33" si="27">+AQ2*0.32</f>
        <v>0.20666666666666669</v>
      </c>
      <c r="BT2" s="19">
        <f t="shared" ref="BT2:BT33" si="28">+AQ2*0.345</f>
        <v>0.2228125</v>
      </c>
      <c r="BU2" s="19">
        <f t="shared" ref="BU2:BU33" si="29">SUM(BS2:BT2)</f>
        <v>0.42947916666666669</v>
      </c>
      <c r="BV2" s="19">
        <f t="shared" ref="BV2:BV33" si="30">+AQ2*0.335</f>
        <v>0.21635416666666668</v>
      </c>
      <c r="BW2" s="19">
        <f t="shared" ref="BW2:BW33" si="31">SUM(BS2,BT2,BV2)</f>
        <v>0.64583333333333337</v>
      </c>
      <c r="BX2" s="19">
        <f t="shared" ref="BX2:BX33" si="32">+AP2/4</f>
        <v>5.3819444444444448E-2</v>
      </c>
      <c r="BZ2" s="39"/>
    </row>
    <row r="3" spans="1:78" ht="21.95" customHeight="1" x14ac:dyDescent="0.25">
      <c r="A3" s="21" t="s">
        <v>128</v>
      </c>
      <c r="B3" s="21" t="s">
        <v>142</v>
      </c>
      <c r="C3" s="22" t="s">
        <v>74</v>
      </c>
      <c r="D3" s="22">
        <v>12</v>
      </c>
      <c r="E3" s="23" t="s">
        <v>131</v>
      </c>
      <c r="F3" s="24" t="s">
        <v>131</v>
      </c>
      <c r="G3" s="11" t="s">
        <v>114</v>
      </c>
      <c r="H3" s="11" t="s">
        <v>131</v>
      </c>
      <c r="L3" s="25">
        <v>1</v>
      </c>
      <c r="M3" s="13" t="s">
        <v>143</v>
      </c>
      <c r="N3" s="9" t="s">
        <v>159</v>
      </c>
      <c r="Y3" s="20">
        <v>0.22916666666666666</v>
      </c>
      <c r="Z3" s="16">
        <f t="shared" si="0"/>
        <v>0.14322916666666666</v>
      </c>
      <c r="AA3" s="16">
        <f t="shared" si="1"/>
        <v>0.15468750000000001</v>
      </c>
      <c r="AB3" s="16">
        <f t="shared" si="2"/>
        <v>0.11458333333333333</v>
      </c>
      <c r="AK3" s="14">
        <f t="shared" si="3"/>
        <v>0</v>
      </c>
      <c r="AL3" s="26">
        <v>0.65625</v>
      </c>
      <c r="AM3" s="26"/>
      <c r="AN3" s="18"/>
      <c r="AO3" s="19">
        <f t="shared" si="4"/>
        <v>0.21875</v>
      </c>
      <c r="AP3" s="19">
        <v>0.21875</v>
      </c>
      <c r="AQ3" s="19">
        <f t="shared" si="5"/>
        <v>0.65625</v>
      </c>
      <c r="AR3" s="19">
        <f t="shared" si="6"/>
        <v>0.67812499999999998</v>
      </c>
      <c r="AS3" s="19">
        <f t="shared" si="7"/>
        <v>0.21437499999999998</v>
      </c>
      <c r="AT3" s="19">
        <f t="shared" si="8"/>
        <v>0.21</v>
      </c>
      <c r="AU3" s="19">
        <f t="shared" si="9"/>
        <v>0.13398437499999999</v>
      </c>
      <c r="AV3" s="19">
        <f t="shared" si="10"/>
        <v>0.109375</v>
      </c>
      <c r="AW3" s="19">
        <f t="shared" si="11"/>
        <v>8.7500000000000008E-2</v>
      </c>
      <c r="AX3" s="19">
        <f t="shared" si="12"/>
        <v>0.10718749999999999</v>
      </c>
      <c r="AY3" s="19">
        <f t="shared" si="13"/>
        <v>0.231875</v>
      </c>
      <c r="AZ3" s="19">
        <f t="shared" si="14"/>
        <v>0.22750000000000001</v>
      </c>
      <c r="BA3" s="20">
        <f t="shared" si="15"/>
        <v>0.231875</v>
      </c>
      <c r="BB3" s="20">
        <f t="shared" si="16"/>
        <v>0.23625000000000002</v>
      </c>
      <c r="BC3" s="20">
        <f t="shared" si="17"/>
        <v>0.13671875</v>
      </c>
      <c r="BD3" s="20">
        <f t="shared" si="18"/>
        <v>0.109375</v>
      </c>
      <c r="BE3" s="20">
        <f t="shared" si="19"/>
        <v>8.7500000000000008E-2</v>
      </c>
      <c r="BF3" s="19">
        <f t="shared" si="20"/>
        <v>8.203125E-2</v>
      </c>
      <c r="BG3" s="19">
        <f t="shared" si="21"/>
        <v>8.6132812500000003E-2</v>
      </c>
      <c r="BH3" s="19">
        <f t="shared" si="22"/>
        <v>0.2121875</v>
      </c>
      <c r="BI3" s="19"/>
      <c r="BJ3" s="19">
        <f t="shared" si="23"/>
        <v>0.22750000000000001</v>
      </c>
      <c r="BK3" s="19"/>
      <c r="BL3" s="19">
        <f t="shared" si="24"/>
        <v>0.43968750000000001</v>
      </c>
      <c r="BM3" s="19"/>
      <c r="BN3" s="19"/>
      <c r="BO3" s="19">
        <f t="shared" si="25"/>
        <v>0.70874999999999999</v>
      </c>
      <c r="BP3" s="19"/>
      <c r="BQ3" s="19" t="s">
        <v>258</v>
      </c>
      <c r="BR3" s="19">
        <f t="shared" si="26"/>
        <v>0.23625000000000002</v>
      </c>
      <c r="BS3" s="19">
        <f t="shared" si="27"/>
        <v>0.21</v>
      </c>
      <c r="BT3" s="19">
        <f t="shared" si="28"/>
        <v>0.22640624999999998</v>
      </c>
      <c r="BU3" s="19">
        <f t="shared" si="29"/>
        <v>0.43640625</v>
      </c>
      <c r="BV3" s="19">
        <f t="shared" si="30"/>
        <v>0.21984375</v>
      </c>
      <c r="BW3" s="19">
        <f t="shared" si="31"/>
        <v>0.65625</v>
      </c>
      <c r="BX3" s="19">
        <f t="shared" si="32"/>
        <v>5.46875E-2</v>
      </c>
      <c r="BZ3" s="39"/>
    </row>
    <row r="4" spans="1:78" ht="21.95" customHeight="1" thickBot="1" x14ac:dyDescent="0.3">
      <c r="A4" s="68" t="s">
        <v>7</v>
      </c>
      <c r="B4" s="68" t="s">
        <v>6</v>
      </c>
      <c r="C4" s="69" t="s">
        <v>74</v>
      </c>
      <c r="D4" s="69">
        <v>10</v>
      </c>
      <c r="E4" s="70" t="s">
        <v>156</v>
      </c>
      <c r="F4" s="70" t="s">
        <v>189</v>
      </c>
      <c r="G4" s="71" t="s">
        <v>114</v>
      </c>
      <c r="H4" s="71" t="s">
        <v>153</v>
      </c>
      <c r="I4" s="71"/>
      <c r="J4" s="71"/>
      <c r="K4" s="71"/>
      <c r="L4" s="72">
        <v>1</v>
      </c>
      <c r="M4" s="73" t="s">
        <v>143</v>
      </c>
      <c r="N4" s="74" t="s">
        <v>159</v>
      </c>
      <c r="O4" s="70"/>
      <c r="P4" s="70"/>
      <c r="Q4" s="70"/>
      <c r="R4" s="70"/>
      <c r="S4" s="70"/>
      <c r="T4" s="75">
        <f t="shared" ref="T4:T10" si="33">+Y4*1.05</f>
        <v>0.23333333333333334</v>
      </c>
      <c r="U4" s="75">
        <f t="shared" ref="U4:U39" si="34">+Y4*1.025</f>
        <v>0.22777777777777775</v>
      </c>
      <c r="V4" s="75">
        <f t="shared" ref="V4:V35" si="35">+Y4</f>
        <v>0.22222222222222221</v>
      </c>
      <c r="W4" s="75">
        <f t="shared" ref="W4:W35" si="36">+Y4*0.975</f>
        <v>0.21666666666666665</v>
      </c>
      <c r="X4" s="75">
        <f t="shared" ref="X4:X10" si="37">SUM(T4:W4)</f>
        <v>0.9</v>
      </c>
      <c r="Y4" s="76">
        <v>0.22222222222222221</v>
      </c>
      <c r="Z4" s="77">
        <f t="shared" si="0"/>
        <v>0.1388888888888889</v>
      </c>
      <c r="AA4" s="77">
        <f t="shared" si="1"/>
        <v>0.15000000000000002</v>
      </c>
      <c r="AB4" s="77">
        <f t="shared" si="2"/>
        <v>0.1111111111111111</v>
      </c>
      <c r="AC4" s="77">
        <f t="shared" ref="AC4:AC35" si="38">+Y4*1.05</f>
        <v>0.23333333333333334</v>
      </c>
      <c r="AD4" s="77">
        <f t="shared" ref="AD4:AD35" si="39">+Y4*0.95</f>
        <v>0.21111111111111108</v>
      </c>
      <c r="AE4" s="77">
        <f>+Y4*2</f>
        <v>0.44444444444444442</v>
      </c>
      <c r="AF4" s="75">
        <f t="shared" ref="AF4:AF48" si="40">+Y4*3</f>
        <v>0.66666666666666663</v>
      </c>
      <c r="AG4" s="75">
        <f t="shared" ref="AG4:AG35" si="41">+Y4*0.625</f>
        <v>0.1388888888888889</v>
      </c>
      <c r="AH4" s="75">
        <f t="shared" ref="AH4:AH35" si="42">+Y4/2</f>
        <v>0.1111111111111111</v>
      </c>
      <c r="AI4" s="75">
        <f t="shared" ref="AI4:AI42" si="43">+Y4*1.08</f>
        <v>0.24</v>
      </c>
      <c r="AJ4" s="75">
        <f t="shared" ref="AJ4:AJ42" si="44">+AI4*0.625</f>
        <v>0.15</v>
      </c>
      <c r="AK4" s="75">
        <f t="shared" si="3"/>
        <v>0.12</v>
      </c>
      <c r="AL4" s="78">
        <v>0.6743055555555556</v>
      </c>
      <c r="AM4" s="78"/>
      <c r="AN4" s="79"/>
      <c r="AO4" s="80">
        <f t="shared" si="4"/>
        <v>0.22476851851851853</v>
      </c>
      <c r="AP4" s="80">
        <v>0.21875</v>
      </c>
      <c r="AQ4" s="80">
        <f t="shared" si="5"/>
        <v>0.65625</v>
      </c>
      <c r="AR4" s="80">
        <f t="shared" si="6"/>
        <v>0.67812499999999998</v>
      </c>
      <c r="AS4" s="80">
        <f t="shared" si="7"/>
        <v>0.21437499999999998</v>
      </c>
      <c r="AT4" s="80">
        <f t="shared" si="8"/>
        <v>0.21</v>
      </c>
      <c r="AU4" s="80">
        <f t="shared" si="9"/>
        <v>0.13398437499999999</v>
      </c>
      <c r="AV4" s="80">
        <f t="shared" si="10"/>
        <v>0.109375</v>
      </c>
      <c r="AW4" s="80">
        <f t="shared" si="11"/>
        <v>8.7500000000000008E-2</v>
      </c>
      <c r="AX4" s="80">
        <f t="shared" si="12"/>
        <v>0.10718749999999999</v>
      </c>
      <c r="AY4" s="80">
        <f t="shared" si="13"/>
        <v>0.231875</v>
      </c>
      <c r="AZ4" s="80">
        <f t="shared" si="14"/>
        <v>0.23375925925925928</v>
      </c>
      <c r="BA4" s="76">
        <f t="shared" si="15"/>
        <v>0.23825462962962965</v>
      </c>
      <c r="BB4" s="76">
        <f t="shared" si="16"/>
        <v>0.24275000000000002</v>
      </c>
      <c r="BC4" s="76">
        <f t="shared" si="17"/>
        <v>0.14048032407407407</v>
      </c>
      <c r="BD4" s="76">
        <f t="shared" si="18"/>
        <v>0.11238425925925927</v>
      </c>
      <c r="BE4" s="76">
        <f t="shared" si="19"/>
        <v>8.9907407407407422E-2</v>
      </c>
      <c r="BF4" s="80">
        <f t="shared" si="20"/>
        <v>8.428819444444445E-2</v>
      </c>
      <c r="BG4" s="80">
        <f t="shared" si="21"/>
        <v>8.8502604166666679E-2</v>
      </c>
      <c r="BH4" s="80">
        <f t="shared" si="22"/>
        <v>0.21802546296296296</v>
      </c>
      <c r="BI4" s="80"/>
      <c r="BJ4" s="80">
        <f t="shared" si="23"/>
        <v>0.23375925925925928</v>
      </c>
      <c r="BK4" s="80"/>
      <c r="BL4" s="80">
        <f t="shared" si="24"/>
        <v>0.45178472222222221</v>
      </c>
      <c r="BM4" s="80" t="s">
        <v>210</v>
      </c>
      <c r="BN4" s="80">
        <v>0.47916666666666669</v>
      </c>
      <c r="BO4" s="80">
        <f t="shared" si="25"/>
        <v>0.70874999999999999</v>
      </c>
      <c r="BP4" s="80"/>
      <c r="BQ4" s="80" t="s">
        <v>258</v>
      </c>
      <c r="BR4" s="80">
        <f t="shared" si="26"/>
        <v>0.23625000000000002</v>
      </c>
      <c r="BS4" s="80">
        <f t="shared" si="27"/>
        <v>0.21</v>
      </c>
      <c r="BT4" s="80">
        <f t="shared" si="28"/>
        <v>0.22640624999999998</v>
      </c>
      <c r="BU4" s="80">
        <f t="shared" si="29"/>
        <v>0.43640625</v>
      </c>
      <c r="BV4" s="80">
        <f t="shared" si="30"/>
        <v>0.21984375</v>
      </c>
      <c r="BW4" s="80">
        <f t="shared" si="31"/>
        <v>0.65625</v>
      </c>
      <c r="BX4" s="80">
        <f t="shared" si="32"/>
        <v>5.46875E-2</v>
      </c>
      <c r="BZ4" s="39"/>
    </row>
    <row r="5" spans="1:78" ht="21.95" customHeight="1" x14ac:dyDescent="0.25">
      <c r="A5" s="55" t="s">
        <v>192</v>
      </c>
      <c r="B5" s="55" t="s">
        <v>72</v>
      </c>
      <c r="C5" s="56" t="s">
        <v>74</v>
      </c>
      <c r="D5" s="56">
        <v>11</v>
      </c>
      <c r="E5" s="57" t="s">
        <v>156</v>
      </c>
      <c r="F5" s="57" t="s">
        <v>189</v>
      </c>
      <c r="G5" s="58" t="s">
        <v>114</v>
      </c>
      <c r="H5" s="58" t="s">
        <v>153</v>
      </c>
      <c r="I5" s="58"/>
      <c r="J5" s="58"/>
      <c r="K5" s="58"/>
      <c r="L5" s="59">
        <v>1.5</v>
      </c>
      <c r="M5" s="60" t="s">
        <v>143</v>
      </c>
      <c r="N5" s="61" t="s">
        <v>159</v>
      </c>
      <c r="O5" s="57"/>
      <c r="P5" s="57"/>
      <c r="Q5" s="57"/>
      <c r="R5" s="57"/>
      <c r="S5" s="57"/>
      <c r="T5" s="62">
        <f t="shared" si="33"/>
        <v>0.24427083333333335</v>
      </c>
      <c r="U5" s="62">
        <f t="shared" si="34"/>
        <v>0.23845486111111111</v>
      </c>
      <c r="V5" s="62">
        <f t="shared" si="35"/>
        <v>0.2326388888888889</v>
      </c>
      <c r="W5" s="62">
        <f t="shared" si="36"/>
        <v>0.22682291666666668</v>
      </c>
      <c r="X5" s="62">
        <f t="shared" si="37"/>
        <v>0.94218749999999996</v>
      </c>
      <c r="Y5" s="63">
        <v>0.2326388888888889</v>
      </c>
      <c r="Z5" s="64">
        <f t="shared" si="0"/>
        <v>0.14539930555555555</v>
      </c>
      <c r="AA5" s="64">
        <f t="shared" si="1"/>
        <v>0.15703125000000001</v>
      </c>
      <c r="AB5" s="64">
        <f t="shared" si="2"/>
        <v>0.11631944444444445</v>
      </c>
      <c r="AC5" s="64">
        <f t="shared" si="38"/>
        <v>0.24427083333333335</v>
      </c>
      <c r="AD5" s="64">
        <f t="shared" si="39"/>
        <v>0.22100694444444444</v>
      </c>
      <c r="AE5" s="64">
        <f>+Y5*2</f>
        <v>0.46527777777777779</v>
      </c>
      <c r="AF5" s="62">
        <f t="shared" si="40"/>
        <v>0.69791666666666674</v>
      </c>
      <c r="AG5" s="62">
        <f t="shared" si="41"/>
        <v>0.14539930555555555</v>
      </c>
      <c r="AH5" s="62">
        <f t="shared" si="42"/>
        <v>0.11631944444444445</v>
      </c>
      <c r="AI5" s="62">
        <f t="shared" si="43"/>
        <v>0.25125000000000003</v>
      </c>
      <c r="AJ5" s="62">
        <f t="shared" si="44"/>
        <v>0.15703125000000001</v>
      </c>
      <c r="AK5" s="62">
        <f t="shared" si="3"/>
        <v>0.12562500000000001</v>
      </c>
      <c r="AL5" s="65">
        <v>0.67291666666666672</v>
      </c>
      <c r="AM5" s="65"/>
      <c r="AN5" s="66"/>
      <c r="AO5" s="67">
        <f t="shared" si="4"/>
        <v>0.22430555555555556</v>
      </c>
      <c r="AP5" s="67">
        <v>0.22222222222222221</v>
      </c>
      <c r="AQ5" s="67">
        <f t="shared" si="5"/>
        <v>0.66666666666666663</v>
      </c>
      <c r="AR5" s="67">
        <f t="shared" si="6"/>
        <v>0.68888888888888888</v>
      </c>
      <c r="AS5" s="67">
        <f t="shared" si="7"/>
        <v>0.21777777777777776</v>
      </c>
      <c r="AT5" s="67">
        <f t="shared" si="8"/>
        <v>0.21333333333333332</v>
      </c>
      <c r="AU5" s="67">
        <f t="shared" si="9"/>
        <v>0.1361111111111111</v>
      </c>
      <c r="AV5" s="67">
        <f t="shared" si="10"/>
        <v>0.1111111111111111</v>
      </c>
      <c r="AW5" s="67">
        <f t="shared" si="11"/>
        <v>8.8888888888888892E-2</v>
      </c>
      <c r="AX5" s="67">
        <f t="shared" si="12"/>
        <v>0.10888888888888888</v>
      </c>
      <c r="AY5" s="67">
        <f t="shared" si="13"/>
        <v>0.23555555555555555</v>
      </c>
      <c r="AZ5" s="67">
        <f t="shared" si="14"/>
        <v>0.23327777777777781</v>
      </c>
      <c r="BA5" s="63">
        <f t="shared" si="15"/>
        <v>0.23776388888888891</v>
      </c>
      <c r="BB5" s="63">
        <f t="shared" si="16"/>
        <v>0.24225000000000002</v>
      </c>
      <c r="BC5" s="63">
        <f t="shared" si="17"/>
        <v>0.14019097222222224</v>
      </c>
      <c r="BD5" s="63">
        <f t="shared" si="18"/>
        <v>0.11215277777777778</v>
      </c>
      <c r="BE5" s="63">
        <f t="shared" si="19"/>
        <v>8.9722222222222231E-2</v>
      </c>
      <c r="BF5" s="67">
        <f t="shared" si="20"/>
        <v>8.411458333333334E-2</v>
      </c>
      <c r="BG5" s="67">
        <f t="shared" si="21"/>
        <v>8.8320312500000012E-2</v>
      </c>
      <c r="BH5" s="67">
        <f t="shared" si="22"/>
        <v>0.21757638888888889</v>
      </c>
      <c r="BI5" s="67"/>
      <c r="BJ5" s="67">
        <f t="shared" si="23"/>
        <v>0.23327777777777781</v>
      </c>
      <c r="BK5" s="67"/>
      <c r="BL5" s="67">
        <f t="shared" si="24"/>
        <v>0.45085416666666667</v>
      </c>
      <c r="BM5" s="67" t="s">
        <v>210</v>
      </c>
      <c r="BN5" s="67">
        <v>0.48888888888888887</v>
      </c>
      <c r="BO5" s="67">
        <f t="shared" si="25"/>
        <v>0.72</v>
      </c>
      <c r="BP5" s="67" t="s">
        <v>268</v>
      </c>
      <c r="BQ5" s="67" t="s">
        <v>258</v>
      </c>
      <c r="BR5" s="67">
        <f t="shared" si="26"/>
        <v>0.24</v>
      </c>
      <c r="BS5" s="67">
        <f t="shared" si="27"/>
        <v>0.21333333333333332</v>
      </c>
      <c r="BT5" s="67">
        <f t="shared" si="28"/>
        <v>0.22999999999999998</v>
      </c>
      <c r="BU5" s="67">
        <f t="shared" si="29"/>
        <v>0.4433333333333333</v>
      </c>
      <c r="BV5" s="67">
        <f t="shared" si="30"/>
        <v>0.22333333333333333</v>
      </c>
      <c r="BW5" s="67">
        <f t="shared" si="31"/>
        <v>0.66666666666666663</v>
      </c>
      <c r="BX5" s="67">
        <f t="shared" si="32"/>
        <v>5.5555555555555552E-2</v>
      </c>
      <c r="BZ5" s="39"/>
    </row>
    <row r="6" spans="1:78" ht="21.95" customHeight="1" x14ac:dyDescent="0.25">
      <c r="A6" s="21" t="s">
        <v>3</v>
      </c>
      <c r="B6" s="21" t="s">
        <v>2</v>
      </c>
      <c r="C6" s="10" t="s">
        <v>74</v>
      </c>
      <c r="D6" s="10">
        <v>11</v>
      </c>
      <c r="E6" s="5" t="s">
        <v>156</v>
      </c>
      <c r="F6" s="5" t="s">
        <v>189</v>
      </c>
      <c r="G6" s="11" t="s">
        <v>114</v>
      </c>
      <c r="H6" s="11" t="s">
        <v>153</v>
      </c>
      <c r="L6" s="25">
        <v>1.5</v>
      </c>
      <c r="M6" s="13" t="s">
        <v>143</v>
      </c>
      <c r="N6" s="9" t="s">
        <v>159</v>
      </c>
      <c r="O6" s="5"/>
      <c r="P6" s="5"/>
      <c r="Q6" s="5"/>
      <c r="R6" s="5"/>
      <c r="S6" s="5"/>
      <c r="T6" s="14">
        <f t="shared" si="33"/>
        <v>0.24062500000000001</v>
      </c>
      <c r="U6" s="14">
        <f t="shared" si="34"/>
        <v>0.2348958333333333</v>
      </c>
      <c r="V6" s="14">
        <f t="shared" si="35"/>
        <v>0.22916666666666666</v>
      </c>
      <c r="W6" s="14">
        <f t="shared" si="36"/>
        <v>0.22343749999999998</v>
      </c>
      <c r="X6" s="14">
        <f t="shared" si="37"/>
        <v>0.92812499999999987</v>
      </c>
      <c r="Y6" s="20">
        <v>0.22916666666666666</v>
      </c>
      <c r="Z6" s="16">
        <f t="shared" si="0"/>
        <v>0.14322916666666666</v>
      </c>
      <c r="AA6" s="16">
        <f t="shared" si="1"/>
        <v>0.15468750000000001</v>
      </c>
      <c r="AB6" s="16">
        <f t="shared" si="2"/>
        <v>0.11458333333333333</v>
      </c>
      <c r="AC6" s="16">
        <f t="shared" si="38"/>
        <v>0.24062500000000001</v>
      </c>
      <c r="AD6" s="16">
        <f t="shared" si="39"/>
        <v>0.21770833333333331</v>
      </c>
      <c r="AE6" s="16">
        <f>+Y6*2</f>
        <v>0.45833333333333331</v>
      </c>
      <c r="AF6" s="14">
        <f t="shared" si="40"/>
        <v>0.6875</v>
      </c>
      <c r="AG6" s="14">
        <f t="shared" si="41"/>
        <v>0.14322916666666666</v>
      </c>
      <c r="AH6" s="14">
        <f t="shared" si="42"/>
        <v>0.11458333333333333</v>
      </c>
      <c r="AI6" s="14">
        <f t="shared" si="43"/>
        <v>0.2475</v>
      </c>
      <c r="AJ6" s="14">
        <f t="shared" si="44"/>
        <v>0.15468750000000001</v>
      </c>
      <c r="AK6" s="14">
        <f t="shared" si="3"/>
        <v>0.12375</v>
      </c>
      <c r="AL6" s="17">
        <v>0.6791666666666667</v>
      </c>
      <c r="AM6" s="17"/>
      <c r="AN6" s="18"/>
      <c r="AO6" s="19">
        <f t="shared" si="4"/>
        <v>0.22638888888888889</v>
      </c>
      <c r="AP6" s="19">
        <v>0.22361111111111112</v>
      </c>
      <c r="AQ6" s="19">
        <f t="shared" si="5"/>
        <v>0.67083333333333339</v>
      </c>
      <c r="AR6" s="19">
        <f t="shared" si="6"/>
        <v>0.69319444444444445</v>
      </c>
      <c r="AS6" s="19">
        <f t="shared" si="7"/>
        <v>0.21913888888888888</v>
      </c>
      <c r="AT6" s="19">
        <f t="shared" si="8"/>
        <v>0.21466666666666667</v>
      </c>
      <c r="AU6" s="19">
        <f t="shared" si="9"/>
        <v>0.13696180555555554</v>
      </c>
      <c r="AV6" s="19">
        <f t="shared" si="10"/>
        <v>0.11180555555555556</v>
      </c>
      <c r="AW6" s="19">
        <f t="shared" si="11"/>
        <v>8.9444444444444451E-2</v>
      </c>
      <c r="AX6" s="19">
        <f t="shared" si="12"/>
        <v>0.10956944444444444</v>
      </c>
      <c r="AY6" s="19">
        <f t="shared" si="13"/>
        <v>0.23702777777777781</v>
      </c>
      <c r="AZ6" s="19">
        <f t="shared" si="14"/>
        <v>0.23544444444444446</v>
      </c>
      <c r="BA6" s="20">
        <f t="shared" si="15"/>
        <v>0.23997222222222223</v>
      </c>
      <c r="BB6" s="20">
        <f t="shared" si="16"/>
        <v>0.24450000000000002</v>
      </c>
      <c r="BC6" s="20">
        <f t="shared" si="17"/>
        <v>0.14149305555555555</v>
      </c>
      <c r="BD6" s="20">
        <f t="shared" si="18"/>
        <v>0.11319444444444444</v>
      </c>
      <c r="BE6" s="20">
        <f t="shared" si="19"/>
        <v>9.0555555555555556E-2</v>
      </c>
      <c r="BF6" s="19">
        <f t="shared" si="20"/>
        <v>8.4895833333333337E-2</v>
      </c>
      <c r="BG6" s="19">
        <f t="shared" si="21"/>
        <v>8.9140625000000001E-2</v>
      </c>
      <c r="BH6" s="19">
        <f t="shared" si="22"/>
        <v>0.21959722222222222</v>
      </c>
      <c r="BI6" s="19"/>
      <c r="BJ6" s="19">
        <f t="shared" si="23"/>
        <v>0.23544444444444446</v>
      </c>
      <c r="BK6" s="19"/>
      <c r="BL6" s="19">
        <f t="shared" si="24"/>
        <v>0.45504166666666668</v>
      </c>
      <c r="BM6" s="19" t="s">
        <v>211</v>
      </c>
      <c r="BN6" s="19">
        <v>0.49513888888888891</v>
      </c>
      <c r="BO6" s="19">
        <f t="shared" si="25"/>
        <v>0.72450000000000014</v>
      </c>
      <c r="BP6" s="19" t="s">
        <v>268</v>
      </c>
      <c r="BQ6" s="19" t="s">
        <v>258</v>
      </c>
      <c r="BR6" s="19">
        <f t="shared" si="26"/>
        <v>0.24150000000000002</v>
      </c>
      <c r="BS6" s="19">
        <f t="shared" si="27"/>
        <v>0.2146666666666667</v>
      </c>
      <c r="BT6" s="19">
        <f t="shared" si="28"/>
        <v>0.23143749999999999</v>
      </c>
      <c r="BU6" s="19">
        <f t="shared" si="29"/>
        <v>0.44610416666666669</v>
      </c>
      <c r="BV6" s="19">
        <f t="shared" si="30"/>
        <v>0.2247291666666667</v>
      </c>
      <c r="BW6" s="19">
        <f t="shared" si="31"/>
        <v>0.67083333333333339</v>
      </c>
      <c r="BX6" s="19">
        <f t="shared" si="32"/>
        <v>5.590277777777778E-2</v>
      </c>
      <c r="BZ6" s="39"/>
    </row>
    <row r="7" spans="1:78" ht="21.95" customHeight="1" x14ac:dyDescent="0.25">
      <c r="A7" s="21" t="s">
        <v>11</v>
      </c>
      <c r="B7" s="21" t="s">
        <v>10</v>
      </c>
      <c r="C7" s="10" t="s">
        <v>74</v>
      </c>
      <c r="D7" s="10">
        <v>11</v>
      </c>
      <c r="E7" s="27" t="s">
        <v>131</v>
      </c>
      <c r="F7" s="5" t="s">
        <v>185</v>
      </c>
      <c r="G7" s="5" t="s">
        <v>114</v>
      </c>
      <c r="H7" s="11" t="s">
        <v>153</v>
      </c>
      <c r="L7" s="25">
        <v>1.5</v>
      </c>
      <c r="M7" s="13" t="s">
        <v>143</v>
      </c>
      <c r="N7" s="9" t="s">
        <v>159</v>
      </c>
      <c r="O7" s="5"/>
      <c r="P7" s="5"/>
      <c r="Q7" s="5"/>
      <c r="R7" s="5"/>
      <c r="S7" s="5"/>
      <c r="T7" s="14">
        <f t="shared" si="33"/>
        <v>0.24791666666666667</v>
      </c>
      <c r="U7" s="14">
        <f t="shared" si="34"/>
        <v>0.24201388888888886</v>
      </c>
      <c r="V7" s="14">
        <f t="shared" si="35"/>
        <v>0.2361111111111111</v>
      </c>
      <c r="W7" s="14">
        <f t="shared" si="36"/>
        <v>0.23020833333333332</v>
      </c>
      <c r="X7" s="14">
        <f t="shared" si="37"/>
        <v>0.95625000000000004</v>
      </c>
      <c r="Y7" s="20">
        <v>0.2361111111111111</v>
      </c>
      <c r="Z7" s="16">
        <f t="shared" si="0"/>
        <v>0.14756944444444445</v>
      </c>
      <c r="AA7" s="16">
        <f t="shared" si="1"/>
        <v>0.15937500000000002</v>
      </c>
      <c r="AB7" s="16">
        <f t="shared" si="2"/>
        <v>0.11805555555555555</v>
      </c>
      <c r="AC7" s="16">
        <f t="shared" si="38"/>
        <v>0.24791666666666667</v>
      </c>
      <c r="AD7" s="16">
        <f t="shared" si="39"/>
        <v>0.22430555555555554</v>
      </c>
      <c r="AE7" s="16"/>
      <c r="AF7" s="14">
        <f t="shared" si="40"/>
        <v>0.70833333333333326</v>
      </c>
      <c r="AG7" s="14">
        <f t="shared" si="41"/>
        <v>0.14756944444444445</v>
      </c>
      <c r="AH7" s="14">
        <f t="shared" si="42"/>
        <v>0.11805555555555555</v>
      </c>
      <c r="AI7" s="14">
        <f t="shared" si="43"/>
        <v>0.255</v>
      </c>
      <c r="AJ7" s="14">
        <f t="shared" si="44"/>
        <v>0.15937499999999999</v>
      </c>
      <c r="AK7" s="14">
        <f t="shared" si="3"/>
        <v>0.1275</v>
      </c>
      <c r="AL7" s="26">
        <v>0.70833333333333337</v>
      </c>
      <c r="AM7" s="26"/>
      <c r="AN7" s="18"/>
      <c r="AO7" s="19">
        <f t="shared" si="4"/>
        <v>0.23611111111111113</v>
      </c>
      <c r="AP7" s="26">
        <v>0.22361111111111112</v>
      </c>
      <c r="AQ7" s="19">
        <f t="shared" si="5"/>
        <v>0.67083333333333339</v>
      </c>
      <c r="AR7" s="19">
        <f t="shared" si="6"/>
        <v>0.69319444444444445</v>
      </c>
      <c r="AS7" s="19">
        <f t="shared" si="7"/>
        <v>0.21913888888888888</v>
      </c>
      <c r="AT7" s="19">
        <f t="shared" si="8"/>
        <v>0.21466666666666667</v>
      </c>
      <c r="AU7" s="19">
        <f t="shared" si="9"/>
        <v>0.13696180555555554</v>
      </c>
      <c r="AV7" s="19">
        <f t="shared" si="10"/>
        <v>0.11180555555555556</v>
      </c>
      <c r="AW7" s="19">
        <f t="shared" si="11"/>
        <v>8.9444444444444451E-2</v>
      </c>
      <c r="AX7" s="19">
        <f t="shared" si="12"/>
        <v>0.10956944444444444</v>
      </c>
      <c r="AY7" s="19">
        <f t="shared" si="13"/>
        <v>0.23702777777777781</v>
      </c>
      <c r="AZ7" s="19">
        <f t="shared" si="14"/>
        <v>0.24555555555555558</v>
      </c>
      <c r="BA7" s="20">
        <f t="shared" si="15"/>
        <v>0.25027777777777782</v>
      </c>
      <c r="BB7" s="20">
        <f t="shared" si="16"/>
        <v>0.25500000000000006</v>
      </c>
      <c r="BC7" s="20">
        <f t="shared" si="17"/>
        <v>0.14756944444444445</v>
      </c>
      <c r="BD7" s="20">
        <f t="shared" si="18"/>
        <v>0.11805555555555557</v>
      </c>
      <c r="BE7" s="20">
        <f t="shared" si="19"/>
        <v>9.4444444444444456E-2</v>
      </c>
      <c r="BF7" s="19">
        <f t="shared" si="20"/>
        <v>8.8541666666666671E-2</v>
      </c>
      <c r="BG7" s="19">
        <f t="shared" si="21"/>
        <v>9.2968750000000003E-2</v>
      </c>
      <c r="BH7" s="19">
        <f t="shared" si="22"/>
        <v>0.2290277777777778</v>
      </c>
      <c r="BI7" s="19"/>
      <c r="BJ7" s="19">
        <f t="shared" si="23"/>
        <v>0.24555555555555558</v>
      </c>
      <c r="BK7" s="19"/>
      <c r="BL7" s="19">
        <f t="shared" si="24"/>
        <v>0.47458333333333336</v>
      </c>
      <c r="BM7" s="19" t="s">
        <v>219</v>
      </c>
      <c r="BN7" s="19">
        <v>0.55138888888888893</v>
      </c>
      <c r="BO7" s="19">
        <f t="shared" si="25"/>
        <v>0.72450000000000014</v>
      </c>
      <c r="BP7" s="19" t="s">
        <v>268</v>
      </c>
      <c r="BQ7" s="19" t="s">
        <v>260</v>
      </c>
      <c r="BR7" s="19">
        <f t="shared" si="26"/>
        <v>0.24150000000000002</v>
      </c>
      <c r="BS7" s="19">
        <f t="shared" si="27"/>
        <v>0.2146666666666667</v>
      </c>
      <c r="BT7" s="19">
        <f t="shared" si="28"/>
        <v>0.23143749999999999</v>
      </c>
      <c r="BU7" s="19">
        <f t="shared" si="29"/>
        <v>0.44610416666666669</v>
      </c>
      <c r="BV7" s="19">
        <f t="shared" si="30"/>
        <v>0.2247291666666667</v>
      </c>
      <c r="BW7" s="19">
        <f t="shared" si="31"/>
        <v>0.67083333333333339</v>
      </c>
      <c r="BX7" s="19">
        <f t="shared" si="32"/>
        <v>5.590277777777778E-2</v>
      </c>
      <c r="BZ7" s="39"/>
    </row>
    <row r="8" spans="1:78" ht="21.95" customHeight="1" x14ac:dyDescent="0.25">
      <c r="A8" s="9" t="s">
        <v>5</v>
      </c>
      <c r="B8" s="9" t="s">
        <v>4</v>
      </c>
      <c r="C8" s="10" t="s">
        <v>74</v>
      </c>
      <c r="D8" s="10">
        <v>11</v>
      </c>
      <c r="E8" s="5" t="s">
        <v>156</v>
      </c>
      <c r="F8" s="5" t="s">
        <v>189</v>
      </c>
      <c r="G8" s="11" t="s">
        <v>114</v>
      </c>
      <c r="H8" s="11" t="s">
        <v>153</v>
      </c>
      <c r="L8" s="25">
        <v>1.5</v>
      </c>
      <c r="M8" s="13" t="s">
        <v>143</v>
      </c>
      <c r="N8" s="9" t="s">
        <v>159</v>
      </c>
      <c r="O8" s="5"/>
      <c r="P8" s="5"/>
      <c r="Q8" s="5"/>
      <c r="R8" s="5"/>
      <c r="S8" s="5"/>
      <c r="T8" s="14">
        <f t="shared" si="33"/>
        <v>0.24427083333333335</v>
      </c>
      <c r="U8" s="14">
        <f t="shared" si="34"/>
        <v>0.23845486111111111</v>
      </c>
      <c r="V8" s="14">
        <f t="shared" si="35"/>
        <v>0.2326388888888889</v>
      </c>
      <c r="W8" s="14">
        <f t="shared" si="36"/>
        <v>0.22682291666666668</v>
      </c>
      <c r="X8" s="14">
        <f t="shared" si="37"/>
        <v>0.94218749999999996</v>
      </c>
      <c r="Y8" s="15">
        <v>0.2326388888888889</v>
      </c>
      <c r="Z8" s="16">
        <f t="shared" si="0"/>
        <v>0.14539930555555555</v>
      </c>
      <c r="AA8" s="16">
        <f t="shared" si="1"/>
        <v>0.15703125000000001</v>
      </c>
      <c r="AB8" s="16">
        <f t="shared" si="2"/>
        <v>0.11631944444444445</v>
      </c>
      <c r="AC8" s="16">
        <f t="shared" si="38"/>
        <v>0.24427083333333335</v>
      </c>
      <c r="AD8" s="16">
        <f t="shared" si="39"/>
        <v>0.22100694444444444</v>
      </c>
      <c r="AE8" s="16">
        <f t="shared" ref="AE8:AE20" si="45">+Y8*2</f>
        <v>0.46527777777777779</v>
      </c>
      <c r="AF8" s="14">
        <f t="shared" si="40"/>
        <v>0.69791666666666674</v>
      </c>
      <c r="AG8" s="14">
        <f t="shared" si="41"/>
        <v>0.14539930555555555</v>
      </c>
      <c r="AH8" s="14">
        <f t="shared" si="42"/>
        <v>0.11631944444444445</v>
      </c>
      <c r="AI8" s="14">
        <f t="shared" si="43"/>
        <v>0.25125000000000003</v>
      </c>
      <c r="AJ8" s="14">
        <f t="shared" si="44"/>
        <v>0.15703125000000001</v>
      </c>
      <c r="AK8" s="14">
        <f t="shared" si="3"/>
        <v>0.12562500000000001</v>
      </c>
      <c r="AL8" s="17">
        <v>0.68194444444444446</v>
      </c>
      <c r="AM8" s="17"/>
      <c r="AN8" s="18"/>
      <c r="AO8" s="19">
        <f t="shared" si="4"/>
        <v>0.22731481481481483</v>
      </c>
      <c r="AP8" s="19">
        <v>0.22569444444444445</v>
      </c>
      <c r="AQ8" s="19">
        <f t="shared" si="5"/>
        <v>0.67708333333333337</v>
      </c>
      <c r="AR8" s="19">
        <f t="shared" si="6"/>
        <v>0.69965277777777779</v>
      </c>
      <c r="AS8" s="19">
        <f t="shared" si="7"/>
        <v>0.22118055555555555</v>
      </c>
      <c r="AT8" s="19">
        <f t="shared" si="8"/>
        <v>0.21666666666666667</v>
      </c>
      <c r="AU8" s="19">
        <f t="shared" si="9"/>
        <v>0.13823784722222221</v>
      </c>
      <c r="AV8" s="19">
        <f t="shared" si="10"/>
        <v>0.11284722222222222</v>
      </c>
      <c r="AW8" s="19">
        <f t="shared" si="11"/>
        <v>9.027777777777779E-2</v>
      </c>
      <c r="AX8" s="19">
        <f t="shared" si="12"/>
        <v>0.11059027777777777</v>
      </c>
      <c r="AY8" s="19">
        <f t="shared" si="13"/>
        <v>0.23923611111111112</v>
      </c>
      <c r="AZ8" s="19">
        <f t="shared" si="14"/>
        <v>0.23640740740740743</v>
      </c>
      <c r="BA8" s="20">
        <f t="shared" si="15"/>
        <v>0.24095370370370373</v>
      </c>
      <c r="BB8" s="20">
        <f t="shared" si="16"/>
        <v>0.24550000000000002</v>
      </c>
      <c r="BC8" s="20">
        <f t="shared" si="17"/>
        <v>0.14207175925925927</v>
      </c>
      <c r="BD8" s="20">
        <f t="shared" si="18"/>
        <v>0.11365740740740742</v>
      </c>
      <c r="BE8" s="20">
        <f t="shared" si="19"/>
        <v>9.0925925925925938E-2</v>
      </c>
      <c r="BF8" s="19">
        <f t="shared" si="20"/>
        <v>8.5243055555555558E-2</v>
      </c>
      <c r="BG8" s="19">
        <f t="shared" si="21"/>
        <v>8.9505208333333336E-2</v>
      </c>
      <c r="BH8" s="19">
        <f t="shared" si="22"/>
        <v>0.22049537037037037</v>
      </c>
      <c r="BI8" s="19"/>
      <c r="BJ8" s="19">
        <f t="shared" si="23"/>
        <v>0.23640740740740743</v>
      </c>
      <c r="BK8" s="19"/>
      <c r="BL8" s="19">
        <f t="shared" si="24"/>
        <v>0.45690277777777777</v>
      </c>
      <c r="BM8" s="19" t="s">
        <v>211</v>
      </c>
      <c r="BN8" s="19">
        <v>0.48888888888888887</v>
      </c>
      <c r="BO8" s="19">
        <f t="shared" si="25"/>
        <v>0.73125000000000007</v>
      </c>
      <c r="BP8" s="19" t="s">
        <v>268</v>
      </c>
      <c r="BQ8" s="19" t="s">
        <v>258</v>
      </c>
      <c r="BR8" s="19">
        <f t="shared" si="26"/>
        <v>0.24375000000000002</v>
      </c>
      <c r="BS8" s="19">
        <f t="shared" si="27"/>
        <v>0.21666666666666667</v>
      </c>
      <c r="BT8" s="19">
        <f t="shared" si="28"/>
        <v>0.23359374999999999</v>
      </c>
      <c r="BU8" s="19">
        <f t="shared" si="29"/>
        <v>0.45026041666666666</v>
      </c>
      <c r="BV8" s="19">
        <f t="shared" si="30"/>
        <v>0.22682291666666668</v>
      </c>
      <c r="BW8" s="19">
        <f t="shared" si="31"/>
        <v>0.67708333333333337</v>
      </c>
      <c r="BX8" s="19">
        <f t="shared" si="32"/>
        <v>5.6423611111111112E-2</v>
      </c>
      <c r="BZ8" s="39"/>
    </row>
    <row r="9" spans="1:78" ht="21.95" customHeight="1" thickBot="1" x14ac:dyDescent="0.3">
      <c r="A9" s="68" t="s">
        <v>9</v>
      </c>
      <c r="B9" s="68" t="s">
        <v>8</v>
      </c>
      <c r="C9" s="69" t="s">
        <v>74</v>
      </c>
      <c r="D9" s="69">
        <v>11</v>
      </c>
      <c r="E9" s="70" t="s">
        <v>156</v>
      </c>
      <c r="F9" s="70" t="s">
        <v>189</v>
      </c>
      <c r="G9" s="71" t="s">
        <v>114</v>
      </c>
      <c r="H9" s="71" t="s">
        <v>153</v>
      </c>
      <c r="I9" s="71"/>
      <c r="J9" s="71"/>
      <c r="K9" s="71"/>
      <c r="L9" s="72">
        <v>1.5</v>
      </c>
      <c r="M9" s="73" t="s">
        <v>143</v>
      </c>
      <c r="N9" s="74" t="s">
        <v>159</v>
      </c>
      <c r="O9" s="70"/>
      <c r="P9" s="70"/>
      <c r="Q9" s="70"/>
      <c r="R9" s="70"/>
      <c r="S9" s="70"/>
      <c r="T9" s="75">
        <f t="shared" si="33"/>
        <v>0.24791666666666667</v>
      </c>
      <c r="U9" s="75">
        <f t="shared" si="34"/>
        <v>0.24201388888888886</v>
      </c>
      <c r="V9" s="75">
        <f t="shared" si="35"/>
        <v>0.2361111111111111</v>
      </c>
      <c r="W9" s="75">
        <f t="shared" si="36"/>
        <v>0.23020833333333332</v>
      </c>
      <c r="X9" s="75">
        <f t="shared" si="37"/>
        <v>0.95625000000000004</v>
      </c>
      <c r="Y9" s="76">
        <v>0.2361111111111111</v>
      </c>
      <c r="Z9" s="77">
        <f t="shared" si="0"/>
        <v>0.14756944444444445</v>
      </c>
      <c r="AA9" s="77">
        <f t="shared" si="1"/>
        <v>0.15937500000000002</v>
      </c>
      <c r="AB9" s="77">
        <f t="shared" si="2"/>
        <v>0.11805555555555555</v>
      </c>
      <c r="AC9" s="77">
        <f t="shared" si="38"/>
        <v>0.24791666666666667</v>
      </c>
      <c r="AD9" s="77">
        <f t="shared" si="39"/>
        <v>0.22430555555555554</v>
      </c>
      <c r="AE9" s="77">
        <f t="shared" si="45"/>
        <v>0.47222222222222221</v>
      </c>
      <c r="AF9" s="75">
        <f t="shared" si="40"/>
        <v>0.70833333333333326</v>
      </c>
      <c r="AG9" s="75">
        <f t="shared" si="41"/>
        <v>0.14756944444444445</v>
      </c>
      <c r="AH9" s="75">
        <f t="shared" si="42"/>
        <v>0.11805555555555555</v>
      </c>
      <c r="AI9" s="75">
        <f t="shared" si="43"/>
        <v>0.255</v>
      </c>
      <c r="AJ9" s="75">
        <f t="shared" si="44"/>
        <v>0.15937499999999999</v>
      </c>
      <c r="AK9" s="75">
        <f t="shared" si="3"/>
        <v>0.1275</v>
      </c>
      <c r="AL9" s="78">
        <v>0.69722222222222219</v>
      </c>
      <c r="AM9" s="78"/>
      <c r="AN9" s="79"/>
      <c r="AO9" s="80">
        <f t="shared" si="4"/>
        <v>0.2324074074074074</v>
      </c>
      <c r="AP9" s="80">
        <v>0.22569444444444445</v>
      </c>
      <c r="AQ9" s="80">
        <f t="shared" si="5"/>
        <v>0.67708333333333337</v>
      </c>
      <c r="AR9" s="80">
        <f t="shared" si="6"/>
        <v>0.69965277777777779</v>
      </c>
      <c r="AS9" s="80">
        <f t="shared" si="7"/>
        <v>0.22118055555555555</v>
      </c>
      <c r="AT9" s="80">
        <f t="shared" si="8"/>
        <v>0.21666666666666667</v>
      </c>
      <c r="AU9" s="80">
        <f t="shared" si="9"/>
        <v>0.13823784722222221</v>
      </c>
      <c r="AV9" s="80">
        <f t="shared" si="10"/>
        <v>0.11284722222222222</v>
      </c>
      <c r="AW9" s="80">
        <f t="shared" si="11"/>
        <v>9.027777777777779E-2</v>
      </c>
      <c r="AX9" s="80">
        <f t="shared" si="12"/>
        <v>0.11059027777777777</v>
      </c>
      <c r="AY9" s="80">
        <f t="shared" si="13"/>
        <v>0.23923611111111112</v>
      </c>
      <c r="AZ9" s="80">
        <f t="shared" si="14"/>
        <v>0.2417037037037037</v>
      </c>
      <c r="BA9" s="76">
        <f t="shared" si="15"/>
        <v>0.24635185185185185</v>
      </c>
      <c r="BB9" s="76">
        <f t="shared" si="16"/>
        <v>0.251</v>
      </c>
      <c r="BC9" s="76">
        <f t="shared" si="17"/>
        <v>0.14525462962962962</v>
      </c>
      <c r="BD9" s="76">
        <f t="shared" si="18"/>
        <v>0.1162037037037037</v>
      </c>
      <c r="BE9" s="76">
        <f t="shared" si="19"/>
        <v>9.2962962962962969E-2</v>
      </c>
      <c r="BF9" s="80">
        <f t="shared" si="20"/>
        <v>8.7152777777777773E-2</v>
      </c>
      <c r="BG9" s="80">
        <f t="shared" si="21"/>
        <v>9.1510416666666664E-2</v>
      </c>
      <c r="BH9" s="80">
        <f t="shared" si="22"/>
        <v>0.22543518518518516</v>
      </c>
      <c r="BI9" s="80"/>
      <c r="BJ9" s="80">
        <f t="shared" si="23"/>
        <v>0.2417037037037037</v>
      </c>
      <c r="BK9" s="80"/>
      <c r="BL9" s="80">
        <f t="shared" si="24"/>
        <v>0.46713888888888888</v>
      </c>
      <c r="BM9" s="80" t="s">
        <v>212</v>
      </c>
      <c r="BN9" s="80">
        <v>0.4597222222222222</v>
      </c>
      <c r="BO9" s="80">
        <f t="shared" si="25"/>
        <v>0.73125000000000007</v>
      </c>
      <c r="BP9" s="80" t="s">
        <v>268</v>
      </c>
      <c r="BQ9" s="80" t="s">
        <v>258</v>
      </c>
      <c r="BR9" s="80">
        <f t="shared" si="26"/>
        <v>0.24375000000000002</v>
      </c>
      <c r="BS9" s="80">
        <f t="shared" si="27"/>
        <v>0.21666666666666667</v>
      </c>
      <c r="BT9" s="80">
        <f t="shared" si="28"/>
        <v>0.23359374999999999</v>
      </c>
      <c r="BU9" s="80">
        <f t="shared" si="29"/>
        <v>0.45026041666666666</v>
      </c>
      <c r="BV9" s="80">
        <f t="shared" si="30"/>
        <v>0.22682291666666668</v>
      </c>
      <c r="BW9" s="80">
        <f t="shared" si="31"/>
        <v>0.67708333333333337</v>
      </c>
      <c r="BX9" s="80">
        <f t="shared" si="32"/>
        <v>5.6423611111111112E-2</v>
      </c>
      <c r="BZ9" s="39"/>
    </row>
    <row r="10" spans="1:78" ht="21.95" customHeight="1" x14ac:dyDescent="0.25">
      <c r="A10" s="61" t="s">
        <v>15</v>
      </c>
      <c r="B10" s="61" t="s">
        <v>14</v>
      </c>
      <c r="C10" s="56" t="s">
        <v>74</v>
      </c>
      <c r="D10" s="56">
        <v>12</v>
      </c>
      <c r="E10" s="57" t="s">
        <v>156</v>
      </c>
      <c r="F10" s="57" t="s">
        <v>189</v>
      </c>
      <c r="G10" s="58" t="s">
        <v>114</v>
      </c>
      <c r="H10" s="58" t="s">
        <v>153</v>
      </c>
      <c r="I10" s="58"/>
      <c r="J10" s="58"/>
      <c r="K10" s="58"/>
      <c r="L10" s="59">
        <v>2</v>
      </c>
      <c r="M10" s="60" t="s">
        <v>143</v>
      </c>
      <c r="N10" s="61" t="s">
        <v>159</v>
      </c>
      <c r="O10" s="57"/>
      <c r="P10" s="57"/>
      <c r="Q10" s="57"/>
      <c r="R10" s="57"/>
      <c r="S10" s="57"/>
      <c r="T10" s="62">
        <f t="shared" si="33"/>
        <v>0.25156250000000002</v>
      </c>
      <c r="U10" s="62">
        <f t="shared" si="34"/>
        <v>0.24557291666666667</v>
      </c>
      <c r="V10" s="62">
        <f t="shared" si="35"/>
        <v>0.23958333333333334</v>
      </c>
      <c r="W10" s="62">
        <f t="shared" si="36"/>
        <v>0.23359375000000002</v>
      </c>
      <c r="X10" s="62">
        <f t="shared" si="37"/>
        <v>0.97031250000000013</v>
      </c>
      <c r="Y10" s="81">
        <v>0.23958333333333334</v>
      </c>
      <c r="Z10" s="64">
        <f t="shared" si="0"/>
        <v>0.14973958333333334</v>
      </c>
      <c r="AA10" s="64">
        <f t="shared" si="1"/>
        <v>0.16171875000000002</v>
      </c>
      <c r="AB10" s="64">
        <f t="shared" si="2"/>
        <v>0.11979166666666667</v>
      </c>
      <c r="AC10" s="64">
        <f t="shared" si="38"/>
        <v>0.25156250000000002</v>
      </c>
      <c r="AD10" s="64">
        <f t="shared" si="39"/>
        <v>0.22760416666666666</v>
      </c>
      <c r="AE10" s="64">
        <f t="shared" si="45"/>
        <v>0.47916666666666669</v>
      </c>
      <c r="AF10" s="62">
        <f t="shared" si="40"/>
        <v>0.71875</v>
      </c>
      <c r="AG10" s="62">
        <f t="shared" si="41"/>
        <v>0.14973958333333334</v>
      </c>
      <c r="AH10" s="62">
        <f t="shared" si="42"/>
        <v>0.11979166666666667</v>
      </c>
      <c r="AI10" s="62">
        <f t="shared" si="43"/>
        <v>0.25875000000000004</v>
      </c>
      <c r="AJ10" s="62">
        <f t="shared" si="44"/>
        <v>0.16171875000000002</v>
      </c>
      <c r="AK10" s="62">
        <f t="shared" si="3"/>
        <v>0.12937500000000002</v>
      </c>
      <c r="AL10" s="65">
        <v>0.70138888888888884</v>
      </c>
      <c r="AM10" s="65"/>
      <c r="AN10" s="66"/>
      <c r="AO10" s="67">
        <f t="shared" si="4"/>
        <v>0.23379629629629628</v>
      </c>
      <c r="AP10" s="67">
        <v>0.2326388888888889</v>
      </c>
      <c r="AQ10" s="67">
        <f t="shared" si="5"/>
        <v>0.69791666666666674</v>
      </c>
      <c r="AR10" s="67">
        <f t="shared" si="6"/>
        <v>0.7211805555555556</v>
      </c>
      <c r="AS10" s="67">
        <f t="shared" si="7"/>
        <v>0.22798611111111111</v>
      </c>
      <c r="AT10" s="67">
        <f t="shared" si="8"/>
        <v>0.22333333333333333</v>
      </c>
      <c r="AU10" s="67">
        <f t="shared" si="9"/>
        <v>0.14249131944444443</v>
      </c>
      <c r="AV10" s="67">
        <f t="shared" si="10"/>
        <v>0.11631944444444445</v>
      </c>
      <c r="AW10" s="67">
        <f t="shared" si="11"/>
        <v>9.3055555555555558E-2</v>
      </c>
      <c r="AX10" s="67">
        <f t="shared" si="12"/>
        <v>0.11399305555555556</v>
      </c>
      <c r="AY10" s="67">
        <f t="shared" si="13"/>
        <v>0.24659722222222225</v>
      </c>
      <c r="AZ10" s="67">
        <f t="shared" si="14"/>
        <v>0.24314814814814814</v>
      </c>
      <c r="BA10" s="63">
        <f t="shared" si="15"/>
        <v>0.24782407407407406</v>
      </c>
      <c r="BB10" s="63">
        <f t="shared" si="16"/>
        <v>0.2525</v>
      </c>
      <c r="BC10" s="63">
        <f t="shared" si="17"/>
        <v>0.14612268518518517</v>
      </c>
      <c r="BD10" s="63">
        <f t="shared" si="18"/>
        <v>0.11689814814814814</v>
      </c>
      <c r="BE10" s="63">
        <f t="shared" si="19"/>
        <v>9.3518518518518515E-2</v>
      </c>
      <c r="BF10" s="67">
        <f t="shared" si="20"/>
        <v>8.7673611111111105E-2</v>
      </c>
      <c r="BG10" s="67">
        <f t="shared" si="21"/>
        <v>9.2057291666666666E-2</v>
      </c>
      <c r="BH10" s="67">
        <f t="shared" si="22"/>
        <v>0.22678240740740738</v>
      </c>
      <c r="BI10" s="67"/>
      <c r="BJ10" s="67">
        <f t="shared" si="23"/>
        <v>0.24314814814814814</v>
      </c>
      <c r="BK10" s="67"/>
      <c r="BL10" s="67">
        <f t="shared" si="24"/>
        <v>0.46993055555555552</v>
      </c>
      <c r="BM10" s="67" t="s">
        <v>213</v>
      </c>
      <c r="BN10" s="67">
        <v>0.4909722222222222</v>
      </c>
      <c r="BO10" s="67">
        <f t="shared" si="25"/>
        <v>0.75375000000000014</v>
      </c>
      <c r="BP10" s="67" t="s">
        <v>268</v>
      </c>
      <c r="BQ10" s="67" t="s">
        <v>260</v>
      </c>
      <c r="BR10" s="67">
        <f t="shared" si="26"/>
        <v>0.25125000000000003</v>
      </c>
      <c r="BS10" s="67">
        <f t="shared" si="27"/>
        <v>0.22333333333333336</v>
      </c>
      <c r="BT10" s="67">
        <f t="shared" si="28"/>
        <v>0.24078125</v>
      </c>
      <c r="BU10" s="67">
        <f t="shared" si="29"/>
        <v>0.46411458333333333</v>
      </c>
      <c r="BV10" s="67">
        <f t="shared" si="30"/>
        <v>0.23380208333333338</v>
      </c>
      <c r="BW10" s="67">
        <f t="shared" si="31"/>
        <v>0.69791666666666674</v>
      </c>
      <c r="BX10" s="67">
        <f t="shared" si="32"/>
        <v>5.8159722222222224E-2</v>
      </c>
    </row>
    <row r="11" spans="1:78" ht="21.95" customHeight="1" x14ac:dyDescent="0.25">
      <c r="A11" s="21" t="s">
        <v>76</v>
      </c>
      <c r="B11" s="21" t="s">
        <v>77</v>
      </c>
      <c r="C11" s="10" t="s">
        <v>74</v>
      </c>
      <c r="D11" s="10">
        <v>10</v>
      </c>
      <c r="E11" s="5" t="s">
        <v>157</v>
      </c>
      <c r="F11" s="5" t="s">
        <v>176</v>
      </c>
      <c r="G11" s="11" t="s">
        <v>114</v>
      </c>
      <c r="H11" s="11" t="s">
        <v>153</v>
      </c>
      <c r="L11" s="12">
        <v>2</v>
      </c>
      <c r="M11" s="13" t="s">
        <v>143</v>
      </c>
      <c r="N11" s="9" t="s">
        <v>159</v>
      </c>
      <c r="O11" s="5"/>
      <c r="P11" s="5"/>
      <c r="Q11" s="5"/>
      <c r="R11" s="5"/>
      <c r="S11" s="5"/>
      <c r="T11" s="14"/>
      <c r="U11" s="14">
        <f t="shared" si="34"/>
        <v>0.25980902777777776</v>
      </c>
      <c r="V11" s="14">
        <f t="shared" si="35"/>
        <v>0.25347222222222221</v>
      </c>
      <c r="W11" s="14">
        <f t="shared" si="36"/>
        <v>0.24713541666666664</v>
      </c>
      <c r="X11" s="14">
        <f>SUM(U11:W11)</f>
        <v>0.76041666666666652</v>
      </c>
      <c r="Y11" s="20">
        <v>0.25347222222222221</v>
      </c>
      <c r="Z11" s="16">
        <f t="shared" si="0"/>
        <v>0.1584201388888889</v>
      </c>
      <c r="AA11" s="16">
        <f t="shared" si="1"/>
        <v>0.17109375000000002</v>
      </c>
      <c r="AB11" s="16">
        <f t="shared" si="2"/>
        <v>0.1267361111111111</v>
      </c>
      <c r="AC11" s="16">
        <f t="shared" si="38"/>
        <v>0.26614583333333336</v>
      </c>
      <c r="AD11" s="16">
        <f t="shared" si="39"/>
        <v>0.24079861111111109</v>
      </c>
      <c r="AE11" s="16">
        <f t="shared" si="45"/>
        <v>0.50694444444444442</v>
      </c>
      <c r="AF11" s="14">
        <f t="shared" si="40"/>
        <v>0.76041666666666663</v>
      </c>
      <c r="AG11" s="14">
        <f t="shared" si="41"/>
        <v>0.1584201388888889</v>
      </c>
      <c r="AH11" s="14">
        <f t="shared" si="42"/>
        <v>0.1267361111111111</v>
      </c>
      <c r="AI11" s="14">
        <f t="shared" si="43"/>
        <v>0.27374999999999999</v>
      </c>
      <c r="AJ11" s="14">
        <f t="shared" si="44"/>
        <v>0.17109374999999999</v>
      </c>
      <c r="AK11" s="14">
        <f t="shared" si="3"/>
        <v>0.136875</v>
      </c>
      <c r="AL11" s="17">
        <v>0.74930555555555556</v>
      </c>
      <c r="AM11" s="17">
        <v>0.24166666666666667</v>
      </c>
      <c r="AN11" s="18">
        <f>+AO11-AM11</f>
        <v>8.1018518518518601E-3</v>
      </c>
      <c r="AO11" s="19">
        <f t="shared" si="4"/>
        <v>0.24976851851851853</v>
      </c>
      <c r="AP11" s="26">
        <v>0.2326388888888889</v>
      </c>
      <c r="AQ11" s="19">
        <f t="shared" si="5"/>
        <v>0.69791666666666674</v>
      </c>
      <c r="AR11" s="19">
        <f t="shared" si="6"/>
        <v>0.7211805555555556</v>
      </c>
      <c r="AS11" s="19">
        <f t="shared" si="7"/>
        <v>0.22798611111111111</v>
      </c>
      <c r="AT11" s="19">
        <f t="shared" si="8"/>
        <v>0.22333333333333333</v>
      </c>
      <c r="AU11" s="19">
        <f t="shared" si="9"/>
        <v>0.14249131944444443</v>
      </c>
      <c r="AV11" s="19">
        <f t="shared" si="10"/>
        <v>0.11631944444444445</v>
      </c>
      <c r="AW11" s="19">
        <f t="shared" si="11"/>
        <v>9.3055555555555558E-2</v>
      </c>
      <c r="AX11" s="19">
        <f t="shared" si="12"/>
        <v>0.11399305555555556</v>
      </c>
      <c r="AY11" s="19">
        <f t="shared" si="13"/>
        <v>0.24659722222222225</v>
      </c>
      <c r="AZ11" s="19">
        <f t="shared" si="14"/>
        <v>0.2597592592592593</v>
      </c>
      <c r="BA11" s="20">
        <f t="shared" si="15"/>
        <v>0.26475462962962965</v>
      </c>
      <c r="BB11" s="20">
        <f t="shared" si="16"/>
        <v>0.26975000000000005</v>
      </c>
      <c r="BC11" s="20">
        <f t="shared" si="17"/>
        <v>0.15610532407407407</v>
      </c>
      <c r="BD11" s="20">
        <f t="shared" si="18"/>
        <v>0.12488425925925926</v>
      </c>
      <c r="BE11" s="20">
        <f t="shared" si="19"/>
        <v>9.9907407407407417E-2</v>
      </c>
      <c r="BF11" s="19">
        <f t="shared" si="20"/>
        <v>9.3663194444444445E-2</v>
      </c>
      <c r="BG11" s="19">
        <f t="shared" si="21"/>
        <v>9.8346354166666677E-2</v>
      </c>
      <c r="BH11" s="19">
        <f t="shared" si="22"/>
        <v>0.24227546296296296</v>
      </c>
      <c r="BI11" s="19"/>
      <c r="BJ11" s="19">
        <f t="shared" si="23"/>
        <v>0.2597592592592593</v>
      </c>
      <c r="BK11" s="19"/>
      <c r="BL11" s="19">
        <f t="shared" si="24"/>
        <v>0.50203472222222223</v>
      </c>
      <c r="BM11" s="19" t="s">
        <v>198</v>
      </c>
      <c r="BN11" s="19">
        <v>0.51180555555555551</v>
      </c>
      <c r="BO11" s="19">
        <f t="shared" si="25"/>
        <v>0.75375000000000014</v>
      </c>
      <c r="BP11" s="19" t="s">
        <v>268</v>
      </c>
      <c r="BQ11" s="19" t="s">
        <v>258</v>
      </c>
      <c r="BR11" s="19">
        <f t="shared" si="26"/>
        <v>0.25125000000000003</v>
      </c>
      <c r="BS11" s="19">
        <f t="shared" si="27"/>
        <v>0.22333333333333336</v>
      </c>
      <c r="BT11" s="19">
        <f t="shared" si="28"/>
        <v>0.24078125</v>
      </c>
      <c r="BU11" s="19">
        <f t="shared" si="29"/>
        <v>0.46411458333333333</v>
      </c>
      <c r="BV11" s="19">
        <f t="shared" si="30"/>
        <v>0.23380208333333338</v>
      </c>
      <c r="BW11" s="19">
        <f t="shared" si="31"/>
        <v>0.69791666666666674</v>
      </c>
      <c r="BX11" s="19">
        <f t="shared" si="32"/>
        <v>5.8159722222222224E-2</v>
      </c>
    </row>
    <row r="12" spans="1:78" ht="21.95" customHeight="1" x14ac:dyDescent="0.25">
      <c r="A12" s="21" t="s">
        <v>13</v>
      </c>
      <c r="B12" s="21" t="s">
        <v>12</v>
      </c>
      <c r="C12" s="10" t="s">
        <v>74</v>
      </c>
      <c r="D12" s="10">
        <v>11</v>
      </c>
      <c r="E12" s="5" t="s">
        <v>156</v>
      </c>
      <c r="F12" s="5" t="s">
        <v>185</v>
      </c>
      <c r="G12" s="5" t="s">
        <v>114</v>
      </c>
      <c r="H12" s="11" t="s">
        <v>153</v>
      </c>
      <c r="L12" s="25">
        <v>2</v>
      </c>
      <c r="M12" s="13" t="s">
        <v>143</v>
      </c>
      <c r="N12" s="9" t="s">
        <v>159</v>
      </c>
      <c r="O12" s="5"/>
      <c r="P12" s="5"/>
      <c r="Q12" s="5"/>
      <c r="R12" s="5"/>
      <c r="S12" s="5"/>
      <c r="T12" s="14">
        <f>+Y12*1.05</f>
        <v>0.24791666666666667</v>
      </c>
      <c r="U12" s="14">
        <f t="shared" si="34"/>
        <v>0.24201388888888886</v>
      </c>
      <c r="V12" s="14">
        <f t="shared" si="35"/>
        <v>0.2361111111111111</v>
      </c>
      <c r="W12" s="14">
        <f t="shared" si="36"/>
        <v>0.23020833333333332</v>
      </c>
      <c r="X12" s="14">
        <f>SUM(T12:W12)</f>
        <v>0.95625000000000004</v>
      </c>
      <c r="Y12" s="20">
        <v>0.2361111111111111</v>
      </c>
      <c r="Z12" s="16">
        <f t="shared" si="0"/>
        <v>0.14756944444444445</v>
      </c>
      <c r="AA12" s="16">
        <f t="shared" si="1"/>
        <v>0.15937500000000002</v>
      </c>
      <c r="AB12" s="16">
        <f t="shared" si="2"/>
        <v>0.11805555555555555</v>
      </c>
      <c r="AC12" s="16">
        <f t="shared" si="38"/>
        <v>0.24791666666666667</v>
      </c>
      <c r="AD12" s="16">
        <f t="shared" si="39"/>
        <v>0.22430555555555554</v>
      </c>
      <c r="AE12" s="16">
        <f t="shared" si="45"/>
        <v>0.47222222222222221</v>
      </c>
      <c r="AF12" s="14">
        <f t="shared" si="40"/>
        <v>0.70833333333333326</v>
      </c>
      <c r="AG12" s="14">
        <f t="shared" si="41"/>
        <v>0.14756944444444445</v>
      </c>
      <c r="AH12" s="14">
        <f t="shared" si="42"/>
        <v>0.11805555555555555</v>
      </c>
      <c r="AI12" s="14">
        <f t="shared" si="43"/>
        <v>0.255</v>
      </c>
      <c r="AJ12" s="14">
        <f t="shared" si="44"/>
        <v>0.15937499999999999</v>
      </c>
      <c r="AK12" s="14">
        <f t="shared" si="3"/>
        <v>0.1275</v>
      </c>
      <c r="AL12" s="17">
        <v>0.7104166666666667</v>
      </c>
      <c r="AM12" s="17">
        <v>0.24374999999999999</v>
      </c>
      <c r="AN12" s="18">
        <f>+AO12-AM12</f>
        <v>-6.9444444444444198E-3</v>
      </c>
      <c r="AO12" s="19">
        <f t="shared" si="4"/>
        <v>0.23680555555555557</v>
      </c>
      <c r="AP12" s="19">
        <v>0.2361111111111111</v>
      </c>
      <c r="AQ12" s="19">
        <f t="shared" si="5"/>
        <v>0.70833333333333326</v>
      </c>
      <c r="AR12" s="19">
        <f t="shared" si="6"/>
        <v>0.7319444444444444</v>
      </c>
      <c r="AS12" s="19">
        <f t="shared" si="7"/>
        <v>0.23138888888888887</v>
      </c>
      <c r="AT12" s="19">
        <f t="shared" si="8"/>
        <v>0.22666666666666666</v>
      </c>
      <c r="AU12" s="19">
        <f t="shared" si="9"/>
        <v>0.14461805555555554</v>
      </c>
      <c r="AV12" s="19">
        <f t="shared" si="10"/>
        <v>0.11805555555555555</v>
      </c>
      <c r="AW12" s="19">
        <f t="shared" si="11"/>
        <v>9.4444444444444442E-2</v>
      </c>
      <c r="AX12" s="19">
        <f t="shared" si="12"/>
        <v>0.11569444444444443</v>
      </c>
      <c r="AY12" s="19">
        <f t="shared" si="13"/>
        <v>0.25027777777777777</v>
      </c>
      <c r="AZ12" s="19">
        <f t="shared" si="14"/>
        <v>0.24627777777777782</v>
      </c>
      <c r="BA12" s="20">
        <f t="shared" si="15"/>
        <v>0.25101388888888893</v>
      </c>
      <c r="BB12" s="20">
        <f t="shared" si="16"/>
        <v>0.25575000000000003</v>
      </c>
      <c r="BC12" s="20">
        <f t="shared" si="17"/>
        <v>0.14800347222222224</v>
      </c>
      <c r="BD12" s="20">
        <f t="shared" si="18"/>
        <v>0.11840277777777779</v>
      </c>
      <c r="BE12" s="20">
        <f t="shared" si="19"/>
        <v>9.4722222222222235E-2</v>
      </c>
      <c r="BF12" s="19">
        <f t="shared" si="20"/>
        <v>8.8802083333333337E-2</v>
      </c>
      <c r="BG12" s="19">
        <f t="shared" si="21"/>
        <v>9.3242187500000004E-2</v>
      </c>
      <c r="BH12" s="19">
        <f t="shared" si="22"/>
        <v>0.22970138888888891</v>
      </c>
      <c r="BI12" s="19"/>
      <c r="BJ12" s="19">
        <f t="shared" si="23"/>
        <v>0.24627777777777782</v>
      </c>
      <c r="BK12" s="19"/>
      <c r="BL12" s="19">
        <f t="shared" si="24"/>
        <v>0.47597916666666673</v>
      </c>
      <c r="BM12" s="19" t="s">
        <v>219</v>
      </c>
      <c r="BN12" s="19">
        <v>0.50069444444444444</v>
      </c>
      <c r="BO12" s="19">
        <f t="shared" si="25"/>
        <v>0.76500000000000001</v>
      </c>
      <c r="BP12" s="19" t="s">
        <v>268</v>
      </c>
      <c r="BQ12" s="19" t="s">
        <v>260</v>
      </c>
      <c r="BR12" s="19">
        <f t="shared" si="26"/>
        <v>0.255</v>
      </c>
      <c r="BS12" s="19">
        <f t="shared" si="27"/>
        <v>0.22666666666666666</v>
      </c>
      <c r="BT12" s="19">
        <f t="shared" si="28"/>
        <v>0.24437499999999995</v>
      </c>
      <c r="BU12" s="19">
        <f t="shared" si="29"/>
        <v>0.47104166666666658</v>
      </c>
      <c r="BV12" s="19">
        <f t="shared" si="30"/>
        <v>0.23729166666666665</v>
      </c>
      <c r="BW12" s="19">
        <f t="shared" si="31"/>
        <v>0.70833333333333326</v>
      </c>
      <c r="BX12" s="19">
        <f t="shared" si="32"/>
        <v>5.9027777777777776E-2</v>
      </c>
    </row>
    <row r="13" spans="1:78" ht="21.95" customHeight="1" x14ac:dyDescent="0.25">
      <c r="A13" s="21" t="s">
        <v>64</v>
      </c>
      <c r="B13" s="21" t="s">
        <v>95</v>
      </c>
      <c r="C13" s="10" t="s">
        <v>74</v>
      </c>
      <c r="D13" s="10">
        <v>11</v>
      </c>
      <c r="E13" s="5" t="s">
        <v>156</v>
      </c>
      <c r="F13" s="27" t="s">
        <v>131</v>
      </c>
      <c r="G13" s="11" t="s">
        <v>114</v>
      </c>
      <c r="H13" s="11" t="s">
        <v>153</v>
      </c>
      <c r="L13" s="25">
        <v>2</v>
      </c>
      <c r="M13" s="13" t="s">
        <v>143</v>
      </c>
      <c r="N13" s="9" t="s">
        <v>159</v>
      </c>
      <c r="O13" s="5"/>
      <c r="P13" s="5"/>
      <c r="Q13" s="5"/>
      <c r="R13" s="5"/>
      <c r="S13" s="5"/>
      <c r="T13" s="14">
        <f>+Y13*1.05</f>
        <v>0.25520833333333331</v>
      </c>
      <c r="U13" s="14">
        <f t="shared" si="34"/>
        <v>0.24913194444444442</v>
      </c>
      <c r="V13" s="14">
        <f t="shared" si="35"/>
        <v>0.24305555555555555</v>
      </c>
      <c r="W13" s="14">
        <f t="shared" si="36"/>
        <v>0.23697916666666666</v>
      </c>
      <c r="X13" s="14">
        <f>SUM(T13:W13)</f>
        <v>0.98437499999999989</v>
      </c>
      <c r="Y13" s="20">
        <v>0.24305555555555555</v>
      </c>
      <c r="Z13" s="16">
        <f t="shared" si="0"/>
        <v>0.15190972222222221</v>
      </c>
      <c r="AA13" s="16">
        <f t="shared" si="1"/>
        <v>0.1640625</v>
      </c>
      <c r="AB13" s="16">
        <f t="shared" si="2"/>
        <v>0.12152777777777778</v>
      </c>
      <c r="AC13" s="16">
        <f t="shared" si="38"/>
        <v>0.25520833333333331</v>
      </c>
      <c r="AD13" s="16">
        <f t="shared" si="39"/>
        <v>0.23090277777777776</v>
      </c>
      <c r="AE13" s="16">
        <f t="shared" si="45"/>
        <v>0.4861111111111111</v>
      </c>
      <c r="AF13" s="14">
        <f t="shared" si="40"/>
        <v>0.72916666666666663</v>
      </c>
      <c r="AG13" s="14">
        <f t="shared" si="41"/>
        <v>0.15190972222222221</v>
      </c>
      <c r="AH13" s="14">
        <f t="shared" si="42"/>
        <v>0.12152777777777778</v>
      </c>
      <c r="AI13" s="14">
        <f t="shared" si="43"/>
        <v>0.26250000000000001</v>
      </c>
      <c r="AJ13" s="14">
        <f t="shared" si="44"/>
        <v>0.1640625</v>
      </c>
      <c r="AK13" s="14">
        <f t="shared" si="3"/>
        <v>0.13125000000000001</v>
      </c>
      <c r="AL13" s="17">
        <v>0.73611111111111116</v>
      </c>
      <c r="AM13" s="17"/>
      <c r="AN13" s="18"/>
      <c r="AO13" s="19">
        <f t="shared" si="4"/>
        <v>0.24537037037037038</v>
      </c>
      <c r="AP13" s="19">
        <v>0.23958333333333334</v>
      </c>
      <c r="AQ13" s="19">
        <f t="shared" si="5"/>
        <v>0.71875</v>
      </c>
      <c r="AR13" s="19">
        <f t="shared" si="6"/>
        <v>0.74270833333333341</v>
      </c>
      <c r="AS13" s="19">
        <f t="shared" si="7"/>
        <v>0.23479166666666668</v>
      </c>
      <c r="AT13" s="19">
        <f t="shared" si="8"/>
        <v>0.23</v>
      </c>
      <c r="AU13" s="19">
        <f t="shared" si="9"/>
        <v>0.14674479166666668</v>
      </c>
      <c r="AV13" s="19">
        <f t="shared" si="10"/>
        <v>0.11979166666666667</v>
      </c>
      <c r="AW13" s="19">
        <f t="shared" si="11"/>
        <v>9.583333333333334E-2</v>
      </c>
      <c r="AX13" s="19">
        <f t="shared" si="12"/>
        <v>0.11739583333333334</v>
      </c>
      <c r="AY13" s="19">
        <f t="shared" si="13"/>
        <v>0.25395833333333334</v>
      </c>
      <c r="AZ13" s="19">
        <f t="shared" si="14"/>
        <v>0.25518518518518518</v>
      </c>
      <c r="BA13" s="20">
        <f t="shared" si="15"/>
        <v>0.2600925925925926</v>
      </c>
      <c r="BB13" s="20">
        <f t="shared" si="16"/>
        <v>0.26500000000000001</v>
      </c>
      <c r="BC13" s="20">
        <f t="shared" si="17"/>
        <v>0.15335648148148148</v>
      </c>
      <c r="BD13" s="20">
        <f t="shared" si="18"/>
        <v>0.12268518518518519</v>
      </c>
      <c r="BE13" s="20">
        <f t="shared" si="19"/>
        <v>9.8148148148148151E-2</v>
      </c>
      <c r="BF13" s="19">
        <f t="shared" si="20"/>
        <v>9.2013888888888895E-2</v>
      </c>
      <c r="BG13" s="19">
        <f t="shared" si="21"/>
        <v>9.6614583333333337E-2</v>
      </c>
      <c r="BH13" s="19">
        <f t="shared" si="22"/>
        <v>0.23800925925925925</v>
      </c>
      <c r="BI13" s="19"/>
      <c r="BJ13" s="19">
        <f t="shared" si="23"/>
        <v>0.25518518518518518</v>
      </c>
      <c r="BK13" s="19"/>
      <c r="BL13" s="19">
        <f t="shared" si="24"/>
        <v>0.49319444444444444</v>
      </c>
      <c r="BM13" s="19"/>
      <c r="BN13" s="19"/>
      <c r="BO13" s="19">
        <f t="shared" si="25"/>
        <v>0.77625000000000011</v>
      </c>
      <c r="BP13" s="19" t="s">
        <v>268</v>
      </c>
      <c r="BQ13" s="19" t="s">
        <v>260</v>
      </c>
      <c r="BR13" s="19">
        <f t="shared" si="26"/>
        <v>0.25875000000000004</v>
      </c>
      <c r="BS13" s="19">
        <f t="shared" si="27"/>
        <v>0.23</v>
      </c>
      <c r="BT13" s="19">
        <f t="shared" si="28"/>
        <v>0.24796874999999999</v>
      </c>
      <c r="BU13" s="19">
        <f t="shared" si="29"/>
        <v>0.47796875</v>
      </c>
      <c r="BV13" s="19">
        <f t="shared" si="30"/>
        <v>0.24078125</v>
      </c>
      <c r="BW13" s="19">
        <f t="shared" si="31"/>
        <v>0.71875</v>
      </c>
      <c r="BX13" s="19">
        <f t="shared" si="32"/>
        <v>5.9895833333333336E-2</v>
      </c>
    </row>
    <row r="14" spans="1:78" ht="21.95" customHeight="1" thickBot="1" x14ac:dyDescent="0.3">
      <c r="A14" s="74" t="s">
        <v>25</v>
      </c>
      <c r="B14" s="74" t="s">
        <v>24</v>
      </c>
      <c r="C14" s="69" t="s">
        <v>74</v>
      </c>
      <c r="D14" s="69">
        <v>10</v>
      </c>
      <c r="E14" s="70" t="s">
        <v>157</v>
      </c>
      <c r="F14" s="70" t="s">
        <v>176</v>
      </c>
      <c r="G14" s="71" t="s">
        <v>114</v>
      </c>
      <c r="H14" s="71" t="s">
        <v>153</v>
      </c>
      <c r="I14" s="71"/>
      <c r="J14" s="71"/>
      <c r="K14" s="71"/>
      <c r="L14" s="84">
        <v>2</v>
      </c>
      <c r="M14" s="73" t="s">
        <v>143</v>
      </c>
      <c r="N14" s="74" t="s">
        <v>159</v>
      </c>
      <c r="O14" s="70"/>
      <c r="P14" s="70"/>
      <c r="Q14" s="70"/>
      <c r="R14" s="70"/>
      <c r="S14" s="70"/>
      <c r="T14" s="75"/>
      <c r="U14" s="75">
        <f t="shared" si="34"/>
        <v>0.26692708333333331</v>
      </c>
      <c r="V14" s="75">
        <f t="shared" si="35"/>
        <v>0.26041666666666669</v>
      </c>
      <c r="W14" s="75">
        <f t="shared" si="36"/>
        <v>0.25390625</v>
      </c>
      <c r="X14" s="75">
        <f t="shared" ref="X14:X29" si="46">SUM(U14:W14)</f>
        <v>0.78125</v>
      </c>
      <c r="Y14" s="85">
        <v>0.26041666666666669</v>
      </c>
      <c r="Z14" s="77">
        <f t="shared" si="0"/>
        <v>0.16276041666666669</v>
      </c>
      <c r="AA14" s="77">
        <f t="shared" si="1"/>
        <v>0.17578125000000003</v>
      </c>
      <c r="AB14" s="77">
        <f t="shared" si="2"/>
        <v>0.13020833333333334</v>
      </c>
      <c r="AC14" s="77">
        <f t="shared" si="38"/>
        <v>0.27343750000000006</v>
      </c>
      <c r="AD14" s="77">
        <f t="shared" si="39"/>
        <v>0.24739583333333334</v>
      </c>
      <c r="AE14" s="77">
        <f t="shared" si="45"/>
        <v>0.52083333333333337</v>
      </c>
      <c r="AF14" s="75">
        <f t="shared" si="40"/>
        <v>0.78125</v>
      </c>
      <c r="AG14" s="75">
        <f t="shared" si="41"/>
        <v>0.16276041666666669</v>
      </c>
      <c r="AH14" s="75">
        <f t="shared" si="42"/>
        <v>0.13020833333333334</v>
      </c>
      <c r="AI14" s="75">
        <f t="shared" si="43"/>
        <v>0.28125000000000006</v>
      </c>
      <c r="AJ14" s="75">
        <f t="shared" si="44"/>
        <v>0.17578125000000003</v>
      </c>
      <c r="AK14" s="75">
        <f t="shared" si="3"/>
        <v>0.14062500000000003</v>
      </c>
      <c r="AL14" s="78">
        <v>0.75069444444444444</v>
      </c>
      <c r="AM14" s="78">
        <v>0.24861111111111112</v>
      </c>
      <c r="AN14" s="79">
        <f t="shared" ref="AN14:AN20" si="47">+AO14-AM14</f>
        <v>1.6203703703703831E-3</v>
      </c>
      <c r="AO14" s="80">
        <f t="shared" si="4"/>
        <v>0.2502314814814815</v>
      </c>
      <c r="AP14" s="86">
        <v>0.23958333333333334</v>
      </c>
      <c r="AQ14" s="80">
        <f t="shared" si="5"/>
        <v>0.71875</v>
      </c>
      <c r="AR14" s="80">
        <f t="shared" si="6"/>
        <v>0.74270833333333341</v>
      </c>
      <c r="AS14" s="80">
        <f t="shared" si="7"/>
        <v>0.23479166666666668</v>
      </c>
      <c r="AT14" s="80">
        <f t="shared" si="8"/>
        <v>0.23</v>
      </c>
      <c r="AU14" s="80">
        <f t="shared" si="9"/>
        <v>0.14674479166666668</v>
      </c>
      <c r="AV14" s="80">
        <f t="shared" si="10"/>
        <v>0.11979166666666667</v>
      </c>
      <c r="AW14" s="80">
        <f t="shared" si="11"/>
        <v>9.583333333333334E-2</v>
      </c>
      <c r="AX14" s="80">
        <f t="shared" si="12"/>
        <v>0.11739583333333334</v>
      </c>
      <c r="AY14" s="80">
        <f t="shared" si="13"/>
        <v>0.25395833333333334</v>
      </c>
      <c r="AZ14" s="80">
        <f t="shared" si="14"/>
        <v>0.26024074074074077</v>
      </c>
      <c r="BA14" s="76">
        <f t="shared" si="15"/>
        <v>0.26524537037037038</v>
      </c>
      <c r="BB14" s="76">
        <f t="shared" si="16"/>
        <v>0.27025000000000005</v>
      </c>
      <c r="BC14" s="76">
        <f t="shared" si="17"/>
        <v>0.15639467592592593</v>
      </c>
      <c r="BD14" s="76">
        <f t="shared" si="18"/>
        <v>0.12511574074074075</v>
      </c>
      <c r="BE14" s="76">
        <f t="shared" si="19"/>
        <v>0.10009259259259261</v>
      </c>
      <c r="BF14" s="80">
        <f t="shared" si="20"/>
        <v>9.3836805555555569E-2</v>
      </c>
      <c r="BG14" s="80">
        <f t="shared" si="21"/>
        <v>9.8528645833333359E-2</v>
      </c>
      <c r="BH14" s="80">
        <f t="shared" si="22"/>
        <v>0.24272453703703706</v>
      </c>
      <c r="BI14" s="80"/>
      <c r="BJ14" s="80">
        <f t="shared" si="23"/>
        <v>0.26024074074074077</v>
      </c>
      <c r="BK14" s="80"/>
      <c r="BL14" s="80">
        <f t="shared" si="24"/>
        <v>0.50296527777777778</v>
      </c>
      <c r="BM14" s="80" t="s">
        <v>199</v>
      </c>
      <c r="BN14" s="80">
        <v>0.51875000000000004</v>
      </c>
      <c r="BO14" s="80">
        <f t="shared" si="25"/>
        <v>0.77625000000000011</v>
      </c>
      <c r="BP14" s="80" t="s">
        <v>268</v>
      </c>
      <c r="BQ14" s="80" t="s">
        <v>258</v>
      </c>
      <c r="BR14" s="80">
        <f t="shared" si="26"/>
        <v>0.25875000000000004</v>
      </c>
      <c r="BS14" s="80">
        <f t="shared" si="27"/>
        <v>0.23</v>
      </c>
      <c r="BT14" s="80">
        <f t="shared" si="28"/>
        <v>0.24796874999999999</v>
      </c>
      <c r="BU14" s="80">
        <f t="shared" si="29"/>
        <v>0.47796875</v>
      </c>
      <c r="BV14" s="80">
        <f t="shared" si="30"/>
        <v>0.24078125</v>
      </c>
      <c r="BW14" s="80">
        <f t="shared" si="31"/>
        <v>0.71875</v>
      </c>
      <c r="BX14" s="80">
        <f t="shared" si="32"/>
        <v>5.9895833333333336E-2</v>
      </c>
    </row>
    <row r="15" spans="1:78" ht="21.95" customHeight="1" x14ac:dyDescent="0.25">
      <c r="A15" s="61" t="s">
        <v>83</v>
      </c>
      <c r="B15" s="61" t="s">
        <v>84</v>
      </c>
      <c r="C15" s="56" t="s">
        <v>74</v>
      </c>
      <c r="D15" s="56">
        <v>9</v>
      </c>
      <c r="E15" s="57" t="s">
        <v>157</v>
      </c>
      <c r="F15" s="57" t="s">
        <v>176</v>
      </c>
      <c r="G15" s="58" t="s">
        <v>114</v>
      </c>
      <c r="H15" s="58" t="s">
        <v>114</v>
      </c>
      <c r="I15" s="64">
        <v>0.2638888888888889</v>
      </c>
      <c r="J15" s="64">
        <f>+I15*2</f>
        <v>0.52777777777777779</v>
      </c>
      <c r="K15" s="64">
        <v>0.52430555555555558</v>
      </c>
      <c r="L15" s="82">
        <v>3</v>
      </c>
      <c r="M15" s="60" t="s">
        <v>143</v>
      </c>
      <c r="N15" s="61" t="s">
        <v>159</v>
      </c>
      <c r="O15" s="57"/>
      <c r="P15" s="57"/>
      <c r="Q15" s="57"/>
      <c r="R15" s="57"/>
      <c r="S15" s="57"/>
      <c r="T15" s="62"/>
      <c r="U15" s="62">
        <f t="shared" si="34"/>
        <v>0.27048611111111109</v>
      </c>
      <c r="V15" s="62">
        <f t="shared" si="35"/>
        <v>0.2638888888888889</v>
      </c>
      <c r="W15" s="62">
        <f t="shared" si="36"/>
        <v>0.25729166666666664</v>
      </c>
      <c r="X15" s="62">
        <f t="shared" si="46"/>
        <v>0.79166666666666674</v>
      </c>
      <c r="Y15" s="81">
        <v>0.2638888888888889</v>
      </c>
      <c r="Z15" s="64">
        <f t="shared" si="0"/>
        <v>0.16493055555555555</v>
      </c>
      <c r="AA15" s="64">
        <f t="shared" si="1"/>
        <v>0.17812500000000001</v>
      </c>
      <c r="AB15" s="64">
        <f t="shared" si="2"/>
        <v>0.13194444444444445</v>
      </c>
      <c r="AC15" s="64">
        <f t="shared" si="38"/>
        <v>0.27708333333333335</v>
      </c>
      <c r="AD15" s="64">
        <f t="shared" si="39"/>
        <v>0.25069444444444444</v>
      </c>
      <c r="AE15" s="64">
        <f t="shared" si="45"/>
        <v>0.52777777777777779</v>
      </c>
      <c r="AF15" s="62">
        <f t="shared" si="40"/>
        <v>0.79166666666666674</v>
      </c>
      <c r="AG15" s="62">
        <f t="shared" si="41"/>
        <v>0.16493055555555555</v>
      </c>
      <c r="AH15" s="62">
        <f t="shared" si="42"/>
        <v>0.13194444444444445</v>
      </c>
      <c r="AI15" s="62">
        <f t="shared" si="43"/>
        <v>0.28500000000000003</v>
      </c>
      <c r="AJ15" s="62">
        <f t="shared" si="44"/>
        <v>0.17812500000000003</v>
      </c>
      <c r="AK15" s="62">
        <f t="shared" si="3"/>
        <v>0.14250000000000002</v>
      </c>
      <c r="AL15" s="65">
        <v>0.76736111111111116</v>
      </c>
      <c r="AM15" s="65">
        <v>0.25347222222222221</v>
      </c>
      <c r="AN15" s="66">
        <f t="shared" si="47"/>
        <v>2.3148148148148251E-3</v>
      </c>
      <c r="AO15" s="67">
        <f t="shared" si="4"/>
        <v>0.25578703703703703</v>
      </c>
      <c r="AP15" s="83">
        <v>0.24305555555555555</v>
      </c>
      <c r="AQ15" s="67">
        <f t="shared" si="5"/>
        <v>0.72916666666666663</v>
      </c>
      <c r="AR15" s="67">
        <f t="shared" si="6"/>
        <v>0.75347222222222221</v>
      </c>
      <c r="AS15" s="67">
        <f t="shared" si="7"/>
        <v>0.23819444444444443</v>
      </c>
      <c r="AT15" s="67">
        <f t="shared" si="8"/>
        <v>0.23333333333333331</v>
      </c>
      <c r="AU15" s="67">
        <f t="shared" si="9"/>
        <v>0.14887152777777776</v>
      </c>
      <c r="AV15" s="67">
        <f t="shared" si="10"/>
        <v>0.12152777777777778</v>
      </c>
      <c r="AW15" s="67">
        <f t="shared" si="11"/>
        <v>9.7222222222222224E-2</v>
      </c>
      <c r="AX15" s="67">
        <f t="shared" si="12"/>
        <v>0.11909722222222222</v>
      </c>
      <c r="AY15" s="67">
        <f t="shared" si="13"/>
        <v>0.25763888888888892</v>
      </c>
      <c r="AZ15" s="67">
        <f t="shared" si="14"/>
        <v>0.26601851851851854</v>
      </c>
      <c r="BA15" s="63">
        <f t="shared" si="15"/>
        <v>0.27113425925925927</v>
      </c>
      <c r="BB15" s="63">
        <f t="shared" si="16"/>
        <v>0.27625</v>
      </c>
      <c r="BC15" s="63">
        <f t="shared" si="17"/>
        <v>0.15986689814814814</v>
      </c>
      <c r="BD15" s="63">
        <f t="shared" si="18"/>
        <v>0.12789351851851852</v>
      </c>
      <c r="BE15" s="63">
        <f t="shared" si="19"/>
        <v>0.10231481481481482</v>
      </c>
      <c r="BF15" s="67">
        <f t="shared" si="20"/>
        <v>9.5920138888888895E-2</v>
      </c>
      <c r="BG15" s="67">
        <f t="shared" si="21"/>
        <v>0.10071614583333334</v>
      </c>
      <c r="BH15" s="67">
        <f t="shared" si="22"/>
        <v>0.24811342592592592</v>
      </c>
      <c r="BI15" s="67"/>
      <c r="BJ15" s="67">
        <f t="shared" si="23"/>
        <v>0.26601851851851854</v>
      </c>
      <c r="BK15" s="67"/>
      <c r="BL15" s="67">
        <f t="shared" si="24"/>
        <v>0.51413194444444443</v>
      </c>
      <c r="BM15" s="67" t="s">
        <v>201</v>
      </c>
      <c r="BN15" s="67"/>
      <c r="BO15" s="67">
        <f t="shared" si="25"/>
        <v>0.78749999999999998</v>
      </c>
      <c r="BP15" s="67" t="s">
        <v>267</v>
      </c>
      <c r="BQ15" s="67" t="s">
        <v>258</v>
      </c>
      <c r="BR15" s="67">
        <f t="shared" si="26"/>
        <v>0.26250000000000001</v>
      </c>
      <c r="BS15" s="67">
        <f t="shared" si="27"/>
        <v>0.23333333333333334</v>
      </c>
      <c r="BT15" s="67">
        <f t="shared" si="28"/>
        <v>0.25156249999999997</v>
      </c>
      <c r="BU15" s="67">
        <f t="shared" si="29"/>
        <v>0.4848958333333333</v>
      </c>
      <c r="BV15" s="67">
        <f t="shared" si="30"/>
        <v>0.24427083333333333</v>
      </c>
      <c r="BW15" s="67">
        <f t="shared" si="31"/>
        <v>0.72916666666666663</v>
      </c>
      <c r="BX15" s="67">
        <f t="shared" si="32"/>
        <v>6.0763888888888888E-2</v>
      </c>
      <c r="BY15" s="39"/>
      <c r="BZ15" s="39"/>
    </row>
    <row r="16" spans="1:78" ht="21.95" customHeight="1" x14ac:dyDescent="0.25">
      <c r="A16" s="9" t="s">
        <v>85</v>
      </c>
      <c r="B16" s="9" t="s">
        <v>86</v>
      </c>
      <c r="C16" s="10" t="s">
        <v>74</v>
      </c>
      <c r="D16" s="10">
        <v>9</v>
      </c>
      <c r="E16" s="5" t="s">
        <v>157</v>
      </c>
      <c r="F16" s="5" t="s">
        <v>176</v>
      </c>
      <c r="G16" s="11" t="s">
        <v>114</v>
      </c>
      <c r="H16" s="11" t="s">
        <v>114</v>
      </c>
      <c r="I16" s="16">
        <v>0.2638888888888889</v>
      </c>
      <c r="J16" s="16">
        <f>+I16*2</f>
        <v>0.52777777777777779</v>
      </c>
      <c r="K16" s="16">
        <v>0.52847222222222223</v>
      </c>
      <c r="L16" s="12">
        <v>3</v>
      </c>
      <c r="M16" s="13" t="s">
        <v>143</v>
      </c>
      <c r="N16" s="9" t="s">
        <v>159</v>
      </c>
      <c r="O16" s="5"/>
      <c r="P16" s="5"/>
      <c r="Q16" s="5"/>
      <c r="R16" s="5"/>
      <c r="S16" s="5"/>
      <c r="T16" s="14"/>
      <c r="U16" s="14">
        <f t="shared" si="34"/>
        <v>0.27048611111111109</v>
      </c>
      <c r="V16" s="14">
        <f t="shared" si="35"/>
        <v>0.2638888888888889</v>
      </c>
      <c r="W16" s="14">
        <f t="shared" si="36"/>
        <v>0.25729166666666664</v>
      </c>
      <c r="X16" s="14">
        <f t="shared" si="46"/>
        <v>0.79166666666666674</v>
      </c>
      <c r="Y16" s="15">
        <v>0.2638888888888889</v>
      </c>
      <c r="Z16" s="16">
        <f t="shared" si="0"/>
        <v>0.16493055555555555</v>
      </c>
      <c r="AA16" s="16">
        <f t="shared" si="1"/>
        <v>0.17812500000000001</v>
      </c>
      <c r="AB16" s="16">
        <f t="shared" si="2"/>
        <v>0.13194444444444445</v>
      </c>
      <c r="AC16" s="16">
        <f t="shared" si="38"/>
        <v>0.27708333333333335</v>
      </c>
      <c r="AD16" s="16">
        <f t="shared" si="39"/>
        <v>0.25069444444444444</v>
      </c>
      <c r="AE16" s="16">
        <f t="shared" si="45"/>
        <v>0.52777777777777779</v>
      </c>
      <c r="AF16" s="14">
        <f t="shared" si="40"/>
        <v>0.79166666666666674</v>
      </c>
      <c r="AG16" s="14">
        <f t="shared" si="41"/>
        <v>0.16493055555555555</v>
      </c>
      <c r="AH16" s="14">
        <f t="shared" si="42"/>
        <v>0.13194444444444445</v>
      </c>
      <c r="AI16" s="14">
        <f t="shared" si="43"/>
        <v>0.28500000000000003</v>
      </c>
      <c r="AJ16" s="14">
        <f t="shared" si="44"/>
        <v>0.17812500000000003</v>
      </c>
      <c r="AK16" s="14">
        <f t="shared" si="3"/>
        <v>0.14250000000000002</v>
      </c>
      <c r="AL16" s="17">
        <v>0.76875000000000004</v>
      </c>
      <c r="AM16" s="17">
        <v>0.25763888888888886</v>
      </c>
      <c r="AN16" s="18">
        <f t="shared" si="47"/>
        <v>-1.3888888888888284E-3</v>
      </c>
      <c r="AO16" s="19">
        <f t="shared" si="4"/>
        <v>0.25625000000000003</v>
      </c>
      <c r="AP16" s="26">
        <v>0.24305555555555555</v>
      </c>
      <c r="AQ16" s="19">
        <f t="shared" si="5"/>
        <v>0.72916666666666663</v>
      </c>
      <c r="AR16" s="19">
        <f t="shared" si="6"/>
        <v>0.75347222222222221</v>
      </c>
      <c r="AS16" s="19">
        <f t="shared" si="7"/>
        <v>0.23819444444444443</v>
      </c>
      <c r="AT16" s="19">
        <f t="shared" si="8"/>
        <v>0.23333333333333331</v>
      </c>
      <c r="AU16" s="19">
        <f t="shared" si="9"/>
        <v>0.14887152777777776</v>
      </c>
      <c r="AV16" s="19">
        <f t="shared" si="10"/>
        <v>0.12152777777777778</v>
      </c>
      <c r="AW16" s="19">
        <f t="shared" si="11"/>
        <v>9.7222222222222224E-2</v>
      </c>
      <c r="AX16" s="19">
        <f t="shared" si="12"/>
        <v>0.11909722222222222</v>
      </c>
      <c r="AY16" s="19">
        <f t="shared" si="13"/>
        <v>0.25763888888888892</v>
      </c>
      <c r="AZ16" s="19">
        <f t="shared" si="14"/>
        <v>0.26650000000000007</v>
      </c>
      <c r="BA16" s="20">
        <f t="shared" si="15"/>
        <v>0.27162500000000006</v>
      </c>
      <c r="BB16" s="20">
        <f t="shared" si="16"/>
        <v>0.27675000000000005</v>
      </c>
      <c r="BC16" s="20">
        <f t="shared" si="17"/>
        <v>0.16015625000000003</v>
      </c>
      <c r="BD16" s="20">
        <f t="shared" si="18"/>
        <v>0.12812500000000002</v>
      </c>
      <c r="BE16" s="20">
        <f t="shared" si="19"/>
        <v>0.10250000000000002</v>
      </c>
      <c r="BF16" s="19">
        <f t="shared" si="20"/>
        <v>9.6093750000000006E-2</v>
      </c>
      <c r="BG16" s="19">
        <f t="shared" si="21"/>
        <v>0.10089843750000001</v>
      </c>
      <c r="BH16" s="19">
        <f t="shared" si="22"/>
        <v>0.24856250000000002</v>
      </c>
      <c r="BI16" s="19"/>
      <c r="BJ16" s="19">
        <f t="shared" si="23"/>
        <v>0.26650000000000007</v>
      </c>
      <c r="BK16" s="19"/>
      <c r="BL16" s="19">
        <f t="shared" si="24"/>
        <v>0.51506250000000009</v>
      </c>
      <c r="BM16" s="19" t="s">
        <v>201</v>
      </c>
      <c r="BN16" s="19"/>
      <c r="BO16" s="19">
        <f t="shared" si="25"/>
        <v>0.78749999999999998</v>
      </c>
      <c r="BP16" s="19" t="s">
        <v>267</v>
      </c>
      <c r="BQ16" s="19" t="s">
        <v>258</v>
      </c>
      <c r="BR16" s="19">
        <f t="shared" si="26"/>
        <v>0.26250000000000001</v>
      </c>
      <c r="BS16" s="19">
        <f t="shared" si="27"/>
        <v>0.23333333333333334</v>
      </c>
      <c r="BT16" s="19">
        <f t="shared" si="28"/>
        <v>0.25156249999999997</v>
      </c>
      <c r="BU16" s="19">
        <f t="shared" si="29"/>
        <v>0.4848958333333333</v>
      </c>
      <c r="BV16" s="19">
        <f t="shared" si="30"/>
        <v>0.24427083333333333</v>
      </c>
      <c r="BW16" s="19">
        <f t="shared" si="31"/>
        <v>0.72916666666666663</v>
      </c>
      <c r="BX16" s="19">
        <f t="shared" si="32"/>
        <v>6.0763888888888888E-2</v>
      </c>
    </row>
    <row r="17" spans="1:76" ht="21.95" customHeight="1" x14ac:dyDescent="0.25">
      <c r="A17" s="21" t="s">
        <v>19</v>
      </c>
      <c r="B17" s="21" t="s">
        <v>18</v>
      </c>
      <c r="C17" s="10" t="s">
        <v>74</v>
      </c>
      <c r="D17" s="10">
        <v>11</v>
      </c>
      <c r="E17" s="5" t="s">
        <v>157</v>
      </c>
      <c r="F17" s="28" t="s">
        <v>131</v>
      </c>
      <c r="G17" s="11" t="s">
        <v>114</v>
      </c>
      <c r="H17" s="11" t="s">
        <v>153</v>
      </c>
      <c r="L17" s="12">
        <v>3</v>
      </c>
      <c r="M17" s="13" t="s">
        <v>143</v>
      </c>
      <c r="N17" s="9" t="s">
        <v>159</v>
      </c>
      <c r="O17" s="5"/>
      <c r="P17" s="5"/>
      <c r="Q17" s="5"/>
      <c r="R17" s="5"/>
      <c r="S17" s="5"/>
      <c r="T17" s="14"/>
      <c r="U17" s="14">
        <f t="shared" si="34"/>
        <v>0.25980902777777776</v>
      </c>
      <c r="V17" s="14">
        <f t="shared" si="35"/>
        <v>0.25347222222222221</v>
      </c>
      <c r="W17" s="14">
        <f t="shared" si="36"/>
        <v>0.24713541666666664</v>
      </c>
      <c r="X17" s="14">
        <f t="shared" si="46"/>
        <v>0.76041666666666652</v>
      </c>
      <c r="Y17" s="20">
        <v>0.25347222222222221</v>
      </c>
      <c r="Z17" s="16">
        <f t="shared" si="0"/>
        <v>0.1584201388888889</v>
      </c>
      <c r="AA17" s="16">
        <f t="shared" si="1"/>
        <v>0.17109375000000002</v>
      </c>
      <c r="AB17" s="16">
        <f t="shared" si="2"/>
        <v>0.1267361111111111</v>
      </c>
      <c r="AC17" s="16">
        <f t="shared" si="38"/>
        <v>0.26614583333333336</v>
      </c>
      <c r="AD17" s="16">
        <f t="shared" si="39"/>
        <v>0.24079861111111109</v>
      </c>
      <c r="AE17" s="16">
        <f t="shared" si="45"/>
        <v>0.50694444444444442</v>
      </c>
      <c r="AF17" s="14">
        <f t="shared" si="40"/>
        <v>0.76041666666666663</v>
      </c>
      <c r="AG17" s="14">
        <f t="shared" si="41"/>
        <v>0.1584201388888889</v>
      </c>
      <c r="AH17" s="14">
        <f t="shared" si="42"/>
        <v>0.1267361111111111</v>
      </c>
      <c r="AI17" s="14">
        <f t="shared" si="43"/>
        <v>0.27374999999999999</v>
      </c>
      <c r="AJ17" s="14">
        <f t="shared" si="44"/>
        <v>0.17109374999999999</v>
      </c>
      <c r="AK17" s="14">
        <f t="shared" si="3"/>
        <v>0.136875</v>
      </c>
      <c r="AL17" s="17">
        <v>0.75486111111111109</v>
      </c>
      <c r="AM17" s="17">
        <v>0.25694444444444442</v>
      </c>
      <c r="AN17" s="18">
        <f t="shared" si="47"/>
        <v>-5.3240740740740367E-3</v>
      </c>
      <c r="AO17" s="19">
        <f t="shared" si="4"/>
        <v>0.25162037037037038</v>
      </c>
      <c r="AP17" s="26">
        <v>0.24305555555555555</v>
      </c>
      <c r="AQ17" s="19">
        <f t="shared" si="5"/>
        <v>0.72916666666666663</v>
      </c>
      <c r="AR17" s="19">
        <f t="shared" si="6"/>
        <v>0.75347222222222221</v>
      </c>
      <c r="AS17" s="19">
        <f t="shared" si="7"/>
        <v>0.23819444444444443</v>
      </c>
      <c r="AT17" s="19">
        <f t="shared" si="8"/>
        <v>0.23333333333333331</v>
      </c>
      <c r="AU17" s="19">
        <f t="shared" si="9"/>
        <v>0.14887152777777776</v>
      </c>
      <c r="AV17" s="19">
        <f t="shared" si="10"/>
        <v>0.12152777777777778</v>
      </c>
      <c r="AW17" s="19">
        <f t="shared" si="11"/>
        <v>9.7222222222222224E-2</v>
      </c>
      <c r="AX17" s="19">
        <f t="shared" si="12"/>
        <v>0.11909722222222222</v>
      </c>
      <c r="AY17" s="19">
        <f t="shared" si="13"/>
        <v>0.25763888888888892</v>
      </c>
      <c r="AZ17" s="19">
        <f t="shared" si="14"/>
        <v>0.26168518518518519</v>
      </c>
      <c r="BA17" s="20">
        <f t="shared" si="15"/>
        <v>0.26671759259259264</v>
      </c>
      <c r="BB17" s="20">
        <f t="shared" si="16"/>
        <v>0.27175000000000005</v>
      </c>
      <c r="BC17" s="20">
        <f t="shared" si="17"/>
        <v>0.15726273148148148</v>
      </c>
      <c r="BD17" s="20">
        <f t="shared" si="18"/>
        <v>0.12581018518518519</v>
      </c>
      <c r="BE17" s="20">
        <f t="shared" si="19"/>
        <v>0.10064814814814815</v>
      </c>
      <c r="BF17" s="19">
        <f t="shared" si="20"/>
        <v>9.4357638888888901E-2</v>
      </c>
      <c r="BG17" s="19">
        <f t="shared" si="21"/>
        <v>9.9075520833333347E-2</v>
      </c>
      <c r="BH17" s="19">
        <f t="shared" si="22"/>
        <v>0.24407175925925925</v>
      </c>
      <c r="BI17" s="19"/>
      <c r="BJ17" s="19">
        <f t="shared" si="23"/>
        <v>0.26168518518518519</v>
      </c>
      <c r="BK17" s="19"/>
      <c r="BL17" s="19">
        <f t="shared" si="24"/>
        <v>0.50575694444444441</v>
      </c>
      <c r="BM17" s="19"/>
      <c r="BN17" s="19"/>
      <c r="BO17" s="19">
        <f t="shared" si="25"/>
        <v>0.78749999999999998</v>
      </c>
      <c r="BP17" s="19" t="s">
        <v>267</v>
      </c>
      <c r="BQ17" s="19" t="s">
        <v>260</v>
      </c>
      <c r="BR17" s="19">
        <f t="shared" si="26"/>
        <v>0.26250000000000001</v>
      </c>
      <c r="BS17" s="19">
        <f t="shared" si="27"/>
        <v>0.23333333333333334</v>
      </c>
      <c r="BT17" s="19">
        <f t="shared" si="28"/>
        <v>0.25156249999999997</v>
      </c>
      <c r="BU17" s="19">
        <f t="shared" si="29"/>
        <v>0.4848958333333333</v>
      </c>
      <c r="BV17" s="19">
        <f t="shared" si="30"/>
        <v>0.24427083333333333</v>
      </c>
      <c r="BW17" s="19">
        <f t="shared" si="31"/>
        <v>0.72916666666666663</v>
      </c>
      <c r="BX17" s="19">
        <f t="shared" si="32"/>
        <v>6.0763888888888888E-2</v>
      </c>
    </row>
    <row r="18" spans="1:76" ht="21.95" customHeight="1" x14ac:dyDescent="0.25">
      <c r="A18" s="21" t="s">
        <v>89</v>
      </c>
      <c r="B18" s="21" t="s">
        <v>90</v>
      </c>
      <c r="C18" s="10" t="s">
        <v>74</v>
      </c>
      <c r="D18" s="10">
        <v>10</v>
      </c>
      <c r="E18" s="5" t="s">
        <v>157</v>
      </c>
      <c r="F18" s="5" t="s">
        <v>176</v>
      </c>
      <c r="G18" s="11" t="s">
        <v>114</v>
      </c>
      <c r="H18" s="11" t="s">
        <v>153</v>
      </c>
      <c r="L18" s="12">
        <v>3</v>
      </c>
      <c r="M18" s="13" t="s">
        <v>143</v>
      </c>
      <c r="N18" s="9" t="s">
        <v>159</v>
      </c>
      <c r="O18" s="5"/>
      <c r="P18" s="5"/>
      <c r="Q18" s="5"/>
      <c r="R18" s="5"/>
      <c r="S18" s="5"/>
      <c r="T18" s="14"/>
      <c r="U18" s="14">
        <f t="shared" si="34"/>
        <v>0.25980902777777776</v>
      </c>
      <c r="V18" s="14">
        <f t="shared" si="35"/>
        <v>0.25347222222222221</v>
      </c>
      <c r="W18" s="14">
        <f t="shared" si="36"/>
        <v>0.24713541666666664</v>
      </c>
      <c r="X18" s="14">
        <f t="shared" si="46"/>
        <v>0.76041666666666652</v>
      </c>
      <c r="Y18" s="20">
        <v>0.25347222222222221</v>
      </c>
      <c r="Z18" s="16">
        <f t="shared" si="0"/>
        <v>0.1584201388888889</v>
      </c>
      <c r="AA18" s="16">
        <f t="shared" si="1"/>
        <v>0.17109375000000002</v>
      </c>
      <c r="AB18" s="16">
        <f t="shared" si="2"/>
        <v>0.1267361111111111</v>
      </c>
      <c r="AC18" s="16">
        <f t="shared" si="38"/>
        <v>0.26614583333333336</v>
      </c>
      <c r="AD18" s="16">
        <f t="shared" si="39"/>
        <v>0.24079861111111109</v>
      </c>
      <c r="AE18" s="16">
        <f t="shared" si="45"/>
        <v>0.50694444444444442</v>
      </c>
      <c r="AF18" s="14">
        <f t="shared" si="40"/>
        <v>0.76041666666666663</v>
      </c>
      <c r="AG18" s="14">
        <f t="shared" si="41"/>
        <v>0.1584201388888889</v>
      </c>
      <c r="AH18" s="14">
        <f t="shared" si="42"/>
        <v>0.1267361111111111</v>
      </c>
      <c r="AI18" s="14">
        <f t="shared" si="43"/>
        <v>0.27374999999999999</v>
      </c>
      <c r="AJ18" s="14">
        <f t="shared" si="44"/>
        <v>0.17109374999999999</v>
      </c>
      <c r="AK18" s="14">
        <f t="shared" si="3"/>
        <v>0.136875</v>
      </c>
      <c r="AL18" s="17">
        <v>0.76041666666666663</v>
      </c>
      <c r="AM18" s="17">
        <v>0.26458333333333334</v>
      </c>
      <c r="AN18" s="18">
        <f t="shared" si="47"/>
        <v>-1.1111111111111127E-2</v>
      </c>
      <c r="AO18" s="19">
        <f t="shared" si="4"/>
        <v>0.25347222222222221</v>
      </c>
      <c r="AP18" s="26">
        <v>0.24305555555555555</v>
      </c>
      <c r="AQ18" s="19">
        <f t="shared" si="5"/>
        <v>0.72916666666666663</v>
      </c>
      <c r="AR18" s="19">
        <f t="shared" si="6"/>
        <v>0.75347222222222221</v>
      </c>
      <c r="AS18" s="19">
        <f t="shared" si="7"/>
        <v>0.23819444444444443</v>
      </c>
      <c r="AT18" s="19">
        <f t="shared" si="8"/>
        <v>0.23333333333333331</v>
      </c>
      <c r="AU18" s="19">
        <f t="shared" si="9"/>
        <v>0.14887152777777776</v>
      </c>
      <c r="AV18" s="19">
        <f t="shared" si="10"/>
        <v>0.12152777777777778</v>
      </c>
      <c r="AW18" s="19">
        <f t="shared" si="11"/>
        <v>9.7222222222222224E-2</v>
      </c>
      <c r="AX18" s="19">
        <f t="shared" si="12"/>
        <v>0.11909722222222222</v>
      </c>
      <c r="AY18" s="19">
        <f t="shared" si="13"/>
        <v>0.25763888888888892</v>
      </c>
      <c r="AZ18" s="19">
        <f t="shared" si="14"/>
        <v>0.26361111111111113</v>
      </c>
      <c r="BA18" s="20">
        <f t="shared" si="15"/>
        <v>0.26868055555555553</v>
      </c>
      <c r="BB18" s="20">
        <f t="shared" si="16"/>
        <v>0.27374999999999999</v>
      </c>
      <c r="BC18" s="20">
        <f t="shared" si="17"/>
        <v>0.1584201388888889</v>
      </c>
      <c r="BD18" s="20">
        <f t="shared" si="18"/>
        <v>0.1267361111111111</v>
      </c>
      <c r="BE18" s="20">
        <f t="shared" si="19"/>
        <v>0.10138888888888889</v>
      </c>
      <c r="BF18" s="19">
        <f t="shared" si="20"/>
        <v>9.5052083333333329E-2</v>
      </c>
      <c r="BG18" s="19">
        <f t="shared" si="21"/>
        <v>9.9804687500000003E-2</v>
      </c>
      <c r="BH18" s="19">
        <f t="shared" si="22"/>
        <v>0.24586805555555555</v>
      </c>
      <c r="BI18" s="19"/>
      <c r="BJ18" s="19">
        <f t="shared" si="23"/>
        <v>0.26361111111111113</v>
      </c>
      <c r="BK18" s="19"/>
      <c r="BL18" s="19">
        <f t="shared" si="24"/>
        <v>0.50947916666666671</v>
      </c>
      <c r="BM18" s="19" t="s">
        <v>200</v>
      </c>
      <c r="BN18" s="19">
        <v>0.52152777777777781</v>
      </c>
      <c r="BO18" s="19">
        <f t="shared" si="25"/>
        <v>0.78749999999999998</v>
      </c>
      <c r="BP18" s="19" t="s">
        <v>267</v>
      </c>
      <c r="BQ18" s="19" t="s">
        <v>258</v>
      </c>
      <c r="BR18" s="19">
        <f t="shared" si="26"/>
        <v>0.26250000000000001</v>
      </c>
      <c r="BS18" s="19">
        <f t="shared" si="27"/>
        <v>0.23333333333333334</v>
      </c>
      <c r="BT18" s="19">
        <f t="shared" si="28"/>
        <v>0.25156249999999997</v>
      </c>
      <c r="BU18" s="19">
        <f t="shared" si="29"/>
        <v>0.4848958333333333</v>
      </c>
      <c r="BV18" s="19">
        <f t="shared" si="30"/>
        <v>0.24427083333333333</v>
      </c>
      <c r="BW18" s="19">
        <f t="shared" si="31"/>
        <v>0.72916666666666663</v>
      </c>
      <c r="BX18" s="19">
        <f t="shared" si="32"/>
        <v>6.0763888888888888E-2</v>
      </c>
    </row>
    <row r="19" spans="1:76" ht="21.95" customHeight="1" x14ac:dyDescent="0.25">
      <c r="A19" s="21" t="s">
        <v>115</v>
      </c>
      <c r="B19" s="21" t="s">
        <v>116</v>
      </c>
      <c r="C19" s="22" t="s">
        <v>74</v>
      </c>
      <c r="D19" s="22">
        <v>10</v>
      </c>
      <c r="E19" s="5" t="s">
        <v>157</v>
      </c>
      <c r="F19" s="5" t="s">
        <v>197</v>
      </c>
      <c r="G19" s="11" t="s">
        <v>114</v>
      </c>
      <c r="H19" s="11" t="s">
        <v>114</v>
      </c>
      <c r="I19" s="16">
        <v>0.29166666666666669</v>
      </c>
      <c r="J19" s="16">
        <f>+I19*2</f>
        <v>0.58333333333333337</v>
      </c>
      <c r="K19" s="16">
        <v>0.53680555555555554</v>
      </c>
      <c r="L19" s="12">
        <v>3</v>
      </c>
      <c r="M19" s="29" t="s">
        <v>143</v>
      </c>
      <c r="N19" s="30" t="s">
        <v>159</v>
      </c>
      <c r="O19" s="5"/>
      <c r="P19" s="5"/>
      <c r="Q19" s="5"/>
      <c r="R19" s="5"/>
      <c r="S19" s="5"/>
      <c r="T19" s="14"/>
      <c r="U19" s="14">
        <f t="shared" si="34"/>
        <v>0.27404513888888887</v>
      </c>
      <c r="V19" s="14">
        <f t="shared" si="35"/>
        <v>0.2673611111111111</v>
      </c>
      <c r="W19" s="14">
        <f t="shared" si="36"/>
        <v>0.26067708333333334</v>
      </c>
      <c r="X19" s="14">
        <f t="shared" si="46"/>
        <v>0.80208333333333326</v>
      </c>
      <c r="Y19" s="20">
        <v>0.2673611111111111</v>
      </c>
      <c r="Z19" s="16">
        <f t="shared" si="0"/>
        <v>0.16710069444444445</v>
      </c>
      <c r="AA19" s="16">
        <f t="shared" si="1"/>
        <v>0.18046875000000001</v>
      </c>
      <c r="AB19" s="16">
        <f t="shared" si="2"/>
        <v>0.13368055555555555</v>
      </c>
      <c r="AC19" s="16">
        <f t="shared" si="38"/>
        <v>0.2807291666666667</v>
      </c>
      <c r="AD19" s="16">
        <f t="shared" si="39"/>
        <v>0.25399305555555551</v>
      </c>
      <c r="AE19" s="16">
        <f t="shared" si="45"/>
        <v>0.53472222222222221</v>
      </c>
      <c r="AF19" s="14">
        <f t="shared" si="40"/>
        <v>0.80208333333333326</v>
      </c>
      <c r="AG19" s="14">
        <f t="shared" si="41"/>
        <v>0.16710069444444445</v>
      </c>
      <c r="AH19" s="14">
        <f t="shared" si="42"/>
        <v>0.13368055555555555</v>
      </c>
      <c r="AI19" s="14">
        <f t="shared" si="43"/>
        <v>0.28875000000000001</v>
      </c>
      <c r="AJ19" s="14">
        <f t="shared" si="44"/>
        <v>0.18046875000000001</v>
      </c>
      <c r="AK19" s="14">
        <f t="shared" si="3"/>
        <v>0.144375</v>
      </c>
      <c r="AL19" s="17">
        <v>0.82847222222222228</v>
      </c>
      <c r="AM19" s="17">
        <v>0.26180555555555557</v>
      </c>
      <c r="AN19" s="18">
        <f t="shared" si="47"/>
        <v>1.4351851851851838E-2</v>
      </c>
      <c r="AO19" s="19">
        <f t="shared" si="4"/>
        <v>0.27615740740740741</v>
      </c>
      <c r="AP19" s="26">
        <v>0.24305555555555555</v>
      </c>
      <c r="AQ19" s="19">
        <f t="shared" si="5"/>
        <v>0.72916666666666663</v>
      </c>
      <c r="AR19" s="19">
        <f t="shared" si="6"/>
        <v>0.75347222222222221</v>
      </c>
      <c r="AS19" s="19">
        <f t="shared" si="7"/>
        <v>0.23819444444444443</v>
      </c>
      <c r="AT19" s="19">
        <f t="shared" si="8"/>
        <v>0.23333333333333331</v>
      </c>
      <c r="AU19" s="19">
        <f t="shared" si="9"/>
        <v>0.14887152777777776</v>
      </c>
      <c r="AV19" s="19">
        <f t="shared" si="10"/>
        <v>0.12152777777777778</v>
      </c>
      <c r="AW19" s="19">
        <f t="shared" si="11"/>
        <v>9.7222222222222224E-2</v>
      </c>
      <c r="AX19" s="19">
        <f t="shared" si="12"/>
        <v>0.11909722222222222</v>
      </c>
      <c r="AY19" s="19">
        <f t="shared" si="13"/>
        <v>0.25763888888888892</v>
      </c>
      <c r="AZ19" s="19">
        <f t="shared" si="14"/>
        <v>0.28720370370370374</v>
      </c>
      <c r="BA19" s="20">
        <f t="shared" si="15"/>
        <v>0.29272685185185188</v>
      </c>
      <c r="BB19" s="20">
        <f t="shared" si="16"/>
        <v>0.29825000000000002</v>
      </c>
      <c r="BC19" s="20">
        <f t="shared" si="17"/>
        <v>0.17259837962962962</v>
      </c>
      <c r="BD19" s="20">
        <f t="shared" si="18"/>
        <v>0.1380787037037037</v>
      </c>
      <c r="BE19" s="20">
        <f t="shared" si="19"/>
        <v>0.11046296296296297</v>
      </c>
      <c r="BF19" s="19">
        <f t="shared" si="20"/>
        <v>0.10355902777777778</v>
      </c>
      <c r="BG19" s="19">
        <f t="shared" si="21"/>
        <v>0.10873697916666668</v>
      </c>
      <c r="BH19" s="19">
        <f t="shared" si="22"/>
        <v>0.2678726851851852</v>
      </c>
      <c r="BI19" s="19"/>
      <c r="BJ19" s="19">
        <f t="shared" si="23"/>
        <v>0.28720370370370374</v>
      </c>
      <c r="BK19" s="19"/>
      <c r="BL19" s="19">
        <f t="shared" si="24"/>
        <v>0.55507638888888899</v>
      </c>
      <c r="BM19" s="19" t="s">
        <v>228</v>
      </c>
      <c r="BN19" s="19"/>
      <c r="BO19" s="19">
        <f t="shared" si="25"/>
        <v>0.78749999999999998</v>
      </c>
      <c r="BP19" s="19" t="s">
        <v>267</v>
      </c>
      <c r="BQ19" s="19" t="s">
        <v>258</v>
      </c>
      <c r="BR19" s="19">
        <f t="shared" si="26"/>
        <v>0.26250000000000001</v>
      </c>
      <c r="BS19" s="19">
        <f t="shared" si="27"/>
        <v>0.23333333333333334</v>
      </c>
      <c r="BT19" s="19">
        <f t="shared" si="28"/>
        <v>0.25156249999999997</v>
      </c>
      <c r="BU19" s="19">
        <f t="shared" si="29"/>
        <v>0.4848958333333333</v>
      </c>
      <c r="BV19" s="19">
        <f t="shared" si="30"/>
        <v>0.24427083333333333</v>
      </c>
      <c r="BW19" s="19">
        <f t="shared" si="31"/>
        <v>0.72916666666666663</v>
      </c>
      <c r="BX19" s="19">
        <f t="shared" si="32"/>
        <v>6.0763888888888888E-2</v>
      </c>
    </row>
    <row r="20" spans="1:76" ht="21.95" customHeight="1" thickBot="1" x14ac:dyDescent="0.3">
      <c r="A20" s="74" t="s">
        <v>23</v>
      </c>
      <c r="B20" s="74" t="s">
        <v>22</v>
      </c>
      <c r="C20" s="69" t="s">
        <v>74</v>
      </c>
      <c r="D20" s="69">
        <v>12</v>
      </c>
      <c r="E20" s="70" t="s">
        <v>157</v>
      </c>
      <c r="F20" s="70" t="s">
        <v>185</v>
      </c>
      <c r="G20" s="70" t="s">
        <v>114</v>
      </c>
      <c r="H20" s="71" t="s">
        <v>153</v>
      </c>
      <c r="I20" s="71"/>
      <c r="J20" s="71"/>
      <c r="K20" s="71"/>
      <c r="L20" s="84">
        <v>3</v>
      </c>
      <c r="M20" s="73" t="s">
        <v>143</v>
      </c>
      <c r="N20" s="74" t="s">
        <v>159</v>
      </c>
      <c r="O20" s="70"/>
      <c r="P20" s="70"/>
      <c r="Q20" s="70"/>
      <c r="R20" s="70"/>
      <c r="S20" s="70"/>
      <c r="T20" s="75"/>
      <c r="U20" s="75">
        <f t="shared" si="34"/>
        <v>0.25980902777777776</v>
      </c>
      <c r="V20" s="75">
        <f t="shared" si="35"/>
        <v>0.25347222222222221</v>
      </c>
      <c r="W20" s="75">
        <f t="shared" si="36"/>
        <v>0.24713541666666664</v>
      </c>
      <c r="X20" s="75">
        <f t="shared" si="46"/>
        <v>0.76041666666666652</v>
      </c>
      <c r="Y20" s="85">
        <v>0.25347222222222221</v>
      </c>
      <c r="Z20" s="77">
        <f t="shared" si="0"/>
        <v>0.1584201388888889</v>
      </c>
      <c r="AA20" s="77">
        <f t="shared" si="1"/>
        <v>0.17109375000000002</v>
      </c>
      <c r="AB20" s="77">
        <f t="shared" si="2"/>
        <v>0.1267361111111111</v>
      </c>
      <c r="AC20" s="77">
        <f t="shared" si="38"/>
        <v>0.26614583333333336</v>
      </c>
      <c r="AD20" s="77">
        <f t="shared" si="39"/>
        <v>0.24079861111111109</v>
      </c>
      <c r="AE20" s="77">
        <f t="shared" si="45"/>
        <v>0.50694444444444442</v>
      </c>
      <c r="AF20" s="75">
        <f t="shared" si="40"/>
        <v>0.76041666666666663</v>
      </c>
      <c r="AG20" s="75">
        <f t="shared" si="41"/>
        <v>0.1584201388888889</v>
      </c>
      <c r="AH20" s="75">
        <f t="shared" si="42"/>
        <v>0.1267361111111111</v>
      </c>
      <c r="AI20" s="75">
        <f t="shared" si="43"/>
        <v>0.27374999999999999</v>
      </c>
      <c r="AJ20" s="75">
        <f t="shared" si="44"/>
        <v>0.17109374999999999</v>
      </c>
      <c r="AK20" s="75">
        <f t="shared" si="3"/>
        <v>0.136875</v>
      </c>
      <c r="AL20" s="78">
        <v>0.75763888888888886</v>
      </c>
      <c r="AM20" s="78">
        <v>0.25486111111111109</v>
      </c>
      <c r="AN20" s="79">
        <f t="shared" si="47"/>
        <v>-2.3148148148148251E-3</v>
      </c>
      <c r="AO20" s="80">
        <f t="shared" si="4"/>
        <v>0.25254629629629627</v>
      </c>
      <c r="AP20" s="86">
        <v>0.24652777777777779</v>
      </c>
      <c r="AQ20" s="80">
        <f t="shared" si="5"/>
        <v>0.73958333333333337</v>
      </c>
      <c r="AR20" s="80">
        <f t="shared" si="6"/>
        <v>0.76423611111111112</v>
      </c>
      <c r="AS20" s="80">
        <f t="shared" si="7"/>
        <v>0.24159722222222224</v>
      </c>
      <c r="AT20" s="80">
        <f t="shared" si="8"/>
        <v>0.23666666666666666</v>
      </c>
      <c r="AU20" s="80">
        <f t="shared" si="9"/>
        <v>0.1509982638888889</v>
      </c>
      <c r="AV20" s="80">
        <f t="shared" si="10"/>
        <v>0.1232638888888889</v>
      </c>
      <c r="AW20" s="80">
        <f t="shared" si="11"/>
        <v>9.8611111111111122E-2</v>
      </c>
      <c r="AX20" s="80">
        <f t="shared" si="12"/>
        <v>0.12079861111111112</v>
      </c>
      <c r="AY20" s="80">
        <f t="shared" si="13"/>
        <v>0.26131944444444449</v>
      </c>
      <c r="AZ20" s="80">
        <f t="shared" si="14"/>
        <v>0.26264814814814813</v>
      </c>
      <c r="BA20" s="76">
        <f t="shared" si="15"/>
        <v>0.26769907407407406</v>
      </c>
      <c r="BB20" s="76">
        <f t="shared" si="16"/>
        <v>0.27274999999999999</v>
      </c>
      <c r="BC20" s="76">
        <f t="shared" si="17"/>
        <v>0.15784143518518517</v>
      </c>
      <c r="BD20" s="76">
        <f t="shared" si="18"/>
        <v>0.12627314814814813</v>
      </c>
      <c r="BE20" s="76">
        <f t="shared" si="19"/>
        <v>0.10101851851851851</v>
      </c>
      <c r="BF20" s="80">
        <f t="shared" si="20"/>
        <v>9.4704861111111094E-2</v>
      </c>
      <c r="BG20" s="80">
        <f t="shared" si="21"/>
        <v>9.9440104166666654E-2</v>
      </c>
      <c r="BH20" s="80">
        <f t="shared" si="22"/>
        <v>0.24496990740740737</v>
      </c>
      <c r="BI20" s="80"/>
      <c r="BJ20" s="80">
        <f t="shared" si="23"/>
        <v>0.26264814814814813</v>
      </c>
      <c r="BK20" s="80"/>
      <c r="BL20" s="80">
        <f t="shared" si="24"/>
        <v>0.5076180555555555</v>
      </c>
      <c r="BM20" s="80" t="s">
        <v>220</v>
      </c>
      <c r="BN20" s="80">
        <v>0.5493055555555556</v>
      </c>
      <c r="BO20" s="80">
        <f t="shared" si="25"/>
        <v>0.79875000000000007</v>
      </c>
      <c r="BP20" s="80" t="s">
        <v>267</v>
      </c>
      <c r="BQ20" s="80" t="s">
        <v>260</v>
      </c>
      <c r="BR20" s="80">
        <f t="shared" si="26"/>
        <v>0.26625000000000004</v>
      </c>
      <c r="BS20" s="80">
        <f t="shared" si="27"/>
        <v>0.23666666666666669</v>
      </c>
      <c r="BT20" s="80">
        <f t="shared" si="28"/>
        <v>0.25515624999999997</v>
      </c>
      <c r="BU20" s="80">
        <f t="shared" si="29"/>
        <v>0.49182291666666667</v>
      </c>
      <c r="BV20" s="80">
        <f t="shared" si="30"/>
        <v>0.24776041666666671</v>
      </c>
      <c r="BW20" s="80">
        <f t="shared" si="31"/>
        <v>0.73958333333333337</v>
      </c>
      <c r="BX20" s="80">
        <f t="shared" si="32"/>
        <v>6.1631944444444448E-2</v>
      </c>
    </row>
    <row r="21" spans="1:76" ht="21.95" customHeight="1" x14ac:dyDescent="0.25">
      <c r="A21" s="61" t="s">
        <v>17</v>
      </c>
      <c r="B21" s="61" t="s">
        <v>16</v>
      </c>
      <c r="C21" s="56" t="s">
        <v>74</v>
      </c>
      <c r="D21" s="56">
        <v>10</v>
      </c>
      <c r="E21" s="87" t="s">
        <v>158</v>
      </c>
      <c r="F21" s="87" t="s">
        <v>131</v>
      </c>
      <c r="G21" s="58" t="s">
        <v>114</v>
      </c>
      <c r="H21" s="58" t="s">
        <v>153</v>
      </c>
      <c r="I21" s="58"/>
      <c r="J21" s="58"/>
      <c r="K21" s="58"/>
      <c r="L21" s="82">
        <v>4</v>
      </c>
      <c r="M21" s="60" t="s">
        <v>143</v>
      </c>
      <c r="N21" s="61" t="s">
        <v>161</v>
      </c>
      <c r="O21" s="57"/>
      <c r="P21" s="57"/>
      <c r="Q21" s="57"/>
      <c r="R21" s="57"/>
      <c r="S21" s="57"/>
      <c r="T21" s="62"/>
      <c r="U21" s="62">
        <f t="shared" si="34"/>
        <v>0.25980902777777776</v>
      </c>
      <c r="V21" s="62">
        <f t="shared" si="35"/>
        <v>0.25347222222222221</v>
      </c>
      <c r="W21" s="62">
        <f t="shared" si="36"/>
        <v>0.24713541666666664</v>
      </c>
      <c r="X21" s="62">
        <f t="shared" si="46"/>
        <v>0.76041666666666652</v>
      </c>
      <c r="Y21" s="81">
        <v>0.25347222222222221</v>
      </c>
      <c r="Z21" s="64">
        <f t="shared" si="0"/>
        <v>0.1584201388888889</v>
      </c>
      <c r="AA21" s="64">
        <f t="shared" si="1"/>
        <v>0.17109375000000002</v>
      </c>
      <c r="AB21" s="64">
        <f t="shared" si="2"/>
        <v>0.1267361111111111</v>
      </c>
      <c r="AC21" s="64">
        <f t="shared" si="38"/>
        <v>0.26614583333333336</v>
      </c>
      <c r="AD21" s="64">
        <f t="shared" si="39"/>
        <v>0.24079861111111109</v>
      </c>
      <c r="AE21" s="64"/>
      <c r="AF21" s="62">
        <f t="shared" si="40"/>
        <v>0.76041666666666663</v>
      </c>
      <c r="AG21" s="62">
        <f t="shared" si="41"/>
        <v>0.1584201388888889</v>
      </c>
      <c r="AH21" s="62">
        <f t="shared" si="42"/>
        <v>0.1267361111111111</v>
      </c>
      <c r="AI21" s="62">
        <f t="shared" si="43"/>
        <v>0.27374999999999999</v>
      </c>
      <c r="AJ21" s="62">
        <f t="shared" si="44"/>
        <v>0.17109374999999999</v>
      </c>
      <c r="AK21" s="62">
        <f t="shared" si="3"/>
        <v>0.136875</v>
      </c>
      <c r="AL21" s="83">
        <v>0.76388888888888884</v>
      </c>
      <c r="AM21" s="83"/>
      <c r="AN21" s="66"/>
      <c r="AO21" s="67">
        <f t="shared" si="4"/>
        <v>0.25462962962962959</v>
      </c>
      <c r="AP21" s="83">
        <v>0.25</v>
      </c>
      <c r="AQ21" s="67">
        <f t="shared" si="5"/>
        <v>0.75</v>
      </c>
      <c r="AR21" s="67">
        <f t="shared" si="6"/>
        <v>0.77500000000000002</v>
      </c>
      <c r="AS21" s="67">
        <f t="shared" si="7"/>
        <v>0.245</v>
      </c>
      <c r="AT21" s="67">
        <f t="shared" si="8"/>
        <v>0.24</v>
      </c>
      <c r="AU21" s="67">
        <f t="shared" si="9"/>
        <v>0.15312500000000001</v>
      </c>
      <c r="AV21" s="67">
        <f t="shared" si="10"/>
        <v>0.125</v>
      </c>
      <c r="AW21" s="67">
        <f t="shared" si="11"/>
        <v>0.1</v>
      </c>
      <c r="AX21" s="67">
        <f t="shared" si="12"/>
        <v>0.1225</v>
      </c>
      <c r="AY21" s="67">
        <f t="shared" si="13"/>
        <v>0.26500000000000001</v>
      </c>
      <c r="AZ21" s="67">
        <f t="shared" si="14"/>
        <v>0.26481481481481478</v>
      </c>
      <c r="BA21" s="63">
        <f t="shared" si="15"/>
        <v>0.26990740740740737</v>
      </c>
      <c r="BB21" s="63">
        <f t="shared" si="16"/>
        <v>0.27499999999999997</v>
      </c>
      <c r="BC21" s="63">
        <f t="shared" si="17"/>
        <v>0.15914351851851849</v>
      </c>
      <c r="BD21" s="63">
        <f t="shared" si="18"/>
        <v>0.1273148148148148</v>
      </c>
      <c r="BE21" s="63">
        <f t="shared" si="19"/>
        <v>0.10185185185185185</v>
      </c>
      <c r="BF21" s="67">
        <f t="shared" si="20"/>
        <v>9.5486111111111105E-2</v>
      </c>
      <c r="BG21" s="67">
        <f t="shared" si="21"/>
        <v>0.10026041666666667</v>
      </c>
      <c r="BH21" s="67">
        <f t="shared" si="22"/>
        <v>0.24699074074074071</v>
      </c>
      <c r="BI21" s="67"/>
      <c r="BJ21" s="67">
        <f t="shared" si="23"/>
        <v>0.26481481481481478</v>
      </c>
      <c r="BK21" s="67"/>
      <c r="BL21" s="67">
        <f t="shared" si="24"/>
        <v>0.51180555555555551</v>
      </c>
      <c r="BM21" s="67"/>
      <c r="BN21" s="67"/>
      <c r="BO21" s="67">
        <f t="shared" si="25"/>
        <v>0.81</v>
      </c>
      <c r="BP21" s="67" t="s">
        <v>267</v>
      </c>
      <c r="BQ21" s="67" t="s">
        <v>258</v>
      </c>
      <c r="BR21" s="67">
        <f t="shared" si="26"/>
        <v>0.27</v>
      </c>
      <c r="BS21" s="67">
        <f t="shared" si="27"/>
        <v>0.24</v>
      </c>
      <c r="BT21" s="67">
        <f t="shared" si="28"/>
        <v>0.25874999999999998</v>
      </c>
      <c r="BU21" s="67">
        <f t="shared" si="29"/>
        <v>0.49874999999999997</v>
      </c>
      <c r="BV21" s="67">
        <f t="shared" si="30"/>
        <v>0.25125000000000003</v>
      </c>
      <c r="BW21" s="67">
        <f t="shared" si="31"/>
        <v>0.75</v>
      </c>
      <c r="BX21" s="67">
        <f t="shared" si="32"/>
        <v>6.25E-2</v>
      </c>
    </row>
    <row r="22" spans="1:76" ht="21.95" customHeight="1" x14ac:dyDescent="0.25">
      <c r="A22" s="9" t="s">
        <v>80</v>
      </c>
      <c r="B22" s="9" t="s">
        <v>81</v>
      </c>
      <c r="C22" s="10" t="s">
        <v>74</v>
      </c>
      <c r="D22" s="10">
        <v>11</v>
      </c>
      <c r="E22" s="5" t="s">
        <v>157</v>
      </c>
      <c r="F22" s="5" t="s">
        <v>185</v>
      </c>
      <c r="G22" s="11" t="s">
        <v>114</v>
      </c>
      <c r="H22" s="11" t="s">
        <v>153</v>
      </c>
      <c r="L22" s="12">
        <v>4</v>
      </c>
      <c r="M22" s="13" t="s">
        <v>143</v>
      </c>
      <c r="N22" s="61" t="s">
        <v>161</v>
      </c>
      <c r="T22" s="16"/>
      <c r="U22" s="14">
        <f t="shared" si="34"/>
        <v>0.2776041666666666</v>
      </c>
      <c r="V22" s="14">
        <f t="shared" si="35"/>
        <v>0.27083333333333331</v>
      </c>
      <c r="W22" s="14">
        <f t="shared" si="36"/>
        <v>0.26406249999999998</v>
      </c>
      <c r="X22" s="14">
        <f t="shared" si="46"/>
        <v>0.81249999999999989</v>
      </c>
      <c r="Y22" s="15">
        <v>0.27083333333333331</v>
      </c>
      <c r="Z22" s="16">
        <f t="shared" si="0"/>
        <v>0.16927083333333331</v>
      </c>
      <c r="AA22" s="16">
        <f t="shared" si="1"/>
        <v>0.18281249999999999</v>
      </c>
      <c r="AB22" s="16">
        <f t="shared" si="2"/>
        <v>0.13541666666666666</v>
      </c>
      <c r="AC22" s="16">
        <f t="shared" si="38"/>
        <v>0.28437499999999999</v>
      </c>
      <c r="AD22" s="16">
        <f t="shared" si="39"/>
        <v>0.25729166666666664</v>
      </c>
      <c r="AE22" s="16">
        <f>+Y22*2</f>
        <v>0.54166666666666663</v>
      </c>
      <c r="AF22" s="14">
        <f t="shared" si="40"/>
        <v>0.8125</v>
      </c>
      <c r="AG22" s="14">
        <f t="shared" si="41"/>
        <v>0.16927083333333331</v>
      </c>
      <c r="AH22" s="14">
        <f t="shared" si="42"/>
        <v>0.13541666666666666</v>
      </c>
      <c r="AI22" s="14">
        <f t="shared" si="43"/>
        <v>0.29249999999999998</v>
      </c>
      <c r="AJ22" s="14">
        <f t="shared" si="44"/>
        <v>0.18281249999999999</v>
      </c>
      <c r="AK22" s="14">
        <f t="shared" si="3"/>
        <v>0.14624999999999999</v>
      </c>
      <c r="AL22" s="17">
        <v>0.79305555555555551</v>
      </c>
      <c r="AM22" s="17">
        <v>0.26944444444444443</v>
      </c>
      <c r="AN22" s="18">
        <f>+AO22-AM22</f>
        <v>-5.092592592592593E-3</v>
      </c>
      <c r="AO22" s="19">
        <f t="shared" si="4"/>
        <v>0.26435185185185184</v>
      </c>
      <c r="AP22" s="19">
        <v>0.25</v>
      </c>
      <c r="AQ22" s="19">
        <f t="shared" si="5"/>
        <v>0.75</v>
      </c>
      <c r="AR22" s="19">
        <f t="shared" si="6"/>
        <v>0.77500000000000002</v>
      </c>
      <c r="AS22" s="19">
        <f t="shared" si="7"/>
        <v>0.245</v>
      </c>
      <c r="AT22" s="19">
        <f t="shared" si="8"/>
        <v>0.24</v>
      </c>
      <c r="AU22" s="19">
        <f t="shared" si="9"/>
        <v>0.15312500000000001</v>
      </c>
      <c r="AV22" s="19">
        <f t="shared" si="10"/>
        <v>0.125</v>
      </c>
      <c r="AW22" s="19">
        <f t="shared" si="11"/>
        <v>0.1</v>
      </c>
      <c r="AX22" s="19">
        <f t="shared" si="12"/>
        <v>0.1225</v>
      </c>
      <c r="AY22" s="19">
        <f t="shared" si="13"/>
        <v>0.26500000000000001</v>
      </c>
      <c r="AZ22" s="19">
        <f t="shared" si="14"/>
        <v>0.27492592592592591</v>
      </c>
      <c r="BA22" s="20">
        <f t="shared" si="15"/>
        <v>0.28021296296296294</v>
      </c>
      <c r="BB22" s="20">
        <f t="shared" si="16"/>
        <v>0.28549999999999998</v>
      </c>
      <c r="BC22" s="20">
        <f t="shared" si="17"/>
        <v>0.16521990740740738</v>
      </c>
      <c r="BD22" s="20">
        <f t="shared" si="18"/>
        <v>0.13217592592592592</v>
      </c>
      <c r="BE22" s="20">
        <f t="shared" si="19"/>
        <v>0.10574074074074075</v>
      </c>
      <c r="BF22" s="19">
        <f t="shared" si="20"/>
        <v>9.9131944444444439E-2</v>
      </c>
      <c r="BG22" s="19">
        <f t="shared" si="21"/>
        <v>0.10408854166666666</v>
      </c>
      <c r="BH22" s="19">
        <f t="shared" si="22"/>
        <v>0.25642129629629629</v>
      </c>
      <c r="BI22" s="19"/>
      <c r="BJ22" s="19">
        <f t="shared" si="23"/>
        <v>0.27492592592592591</v>
      </c>
      <c r="BK22" s="19"/>
      <c r="BL22" s="19">
        <f t="shared" si="24"/>
        <v>0.53134722222222219</v>
      </c>
      <c r="BM22" s="19" t="s">
        <v>222</v>
      </c>
      <c r="BN22" s="19">
        <v>0.55833333333333335</v>
      </c>
      <c r="BO22" s="19">
        <f t="shared" si="25"/>
        <v>0.81</v>
      </c>
      <c r="BP22" s="19" t="s">
        <v>267</v>
      </c>
      <c r="BQ22" s="19" t="s">
        <v>260</v>
      </c>
      <c r="BR22" s="19">
        <f t="shared" si="26"/>
        <v>0.27</v>
      </c>
      <c r="BS22" s="19">
        <f t="shared" si="27"/>
        <v>0.24</v>
      </c>
      <c r="BT22" s="19">
        <f t="shared" si="28"/>
        <v>0.25874999999999998</v>
      </c>
      <c r="BU22" s="19">
        <f t="shared" si="29"/>
        <v>0.49874999999999997</v>
      </c>
      <c r="BV22" s="19">
        <f t="shared" si="30"/>
        <v>0.25125000000000003</v>
      </c>
      <c r="BW22" s="19">
        <f t="shared" si="31"/>
        <v>0.75</v>
      </c>
      <c r="BX22" s="19">
        <f t="shared" si="32"/>
        <v>6.25E-2</v>
      </c>
    </row>
    <row r="23" spans="1:76" ht="21.95" customHeight="1" x14ac:dyDescent="0.25">
      <c r="A23" s="21" t="s">
        <v>23</v>
      </c>
      <c r="B23" s="21" t="s">
        <v>42</v>
      </c>
      <c r="C23" s="22" t="s">
        <v>74</v>
      </c>
      <c r="D23" s="22">
        <v>10</v>
      </c>
      <c r="E23" s="27" t="s">
        <v>131</v>
      </c>
      <c r="F23" s="5" t="s">
        <v>176</v>
      </c>
      <c r="G23" s="11" t="s">
        <v>114</v>
      </c>
      <c r="H23" s="11" t="s">
        <v>153</v>
      </c>
      <c r="I23" s="16">
        <v>0.2638888888888889</v>
      </c>
      <c r="J23" s="16">
        <f>+I23*2</f>
        <v>0.52777777777777779</v>
      </c>
      <c r="K23" s="16">
        <v>0.54166666666666663</v>
      </c>
      <c r="L23" s="12">
        <v>4</v>
      </c>
      <c r="M23" s="29" t="s">
        <v>143</v>
      </c>
      <c r="N23" s="61" t="s">
        <v>161</v>
      </c>
      <c r="O23" s="5"/>
      <c r="P23" s="5"/>
      <c r="Q23" s="5"/>
      <c r="R23" s="5"/>
      <c r="S23" s="5"/>
      <c r="T23" s="14"/>
      <c r="U23" s="14">
        <f t="shared" si="34"/>
        <v>0.2776041666666666</v>
      </c>
      <c r="V23" s="14">
        <f t="shared" si="35"/>
        <v>0.27083333333333331</v>
      </c>
      <c r="W23" s="14">
        <f t="shared" si="36"/>
        <v>0.26406249999999998</v>
      </c>
      <c r="X23" s="14">
        <f t="shared" si="46"/>
        <v>0.81249999999999989</v>
      </c>
      <c r="Y23" s="20">
        <v>0.27083333333333331</v>
      </c>
      <c r="Z23" s="16">
        <f t="shared" si="0"/>
        <v>0.16927083333333331</v>
      </c>
      <c r="AA23" s="16">
        <f t="shared" si="1"/>
        <v>0.18281249999999999</v>
      </c>
      <c r="AB23" s="16">
        <f t="shared" si="2"/>
        <v>0.13541666666666666</v>
      </c>
      <c r="AC23" s="16">
        <f t="shared" si="38"/>
        <v>0.28437499999999999</v>
      </c>
      <c r="AD23" s="16">
        <f t="shared" si="39"/>
        <v>0.25729166666666664</v>
      </c>
      <c r="AE23" s="16"/>
      <c r="AF23" s="14">
        <f t="shared" si="40"/>
        <v>0.8125</v>
      </c>
      <c r="AG23" s="14">
        <f t="shared" si="41"/>
        <v>0.16927083333333331</v>
      </c>
      <c r="AH23" s="14">
        <f t="shared" si="42"/>
        <v>0.13541666666666666</v>
      </c>
      <c r="AI23" s="14">
        <f t="shared" si="43"/>
        <v>0.29249999999999998</v>
      </c>
      <c r="AJ23" s="14">
        <f t="shared" si="44"/>
        <v>0.18281249999999999</v>
      </c>
      <c r="AK23" s="14">
        <f t="shared" si="3"/>
        <v>0.14624999999999999</v>
      </c>
      <c r="AL23" s="26">
        <v>0.80555555555555558</v>
      </c>
      <c r="AM23" s="17">
        <v>0.25763888888888886</v>
      </c>
      <c r="AN23" s="18">
        <f>+AO23-AM23</f>
        <v>1.0879629629629683E-2</v>
      </c>
      <c r="AO23" s="19">
        <f t="shared" si="4"/>
        <v>0.26851851851851855</v>
      </c>
      <c r="AP23" s="26">
        <v>0.25</v>
      </c>
      <c r="AQ23" s="19">
        <f t="shared" si="5"/>
        <v>0.75</v>
      </c>
      <c r="AR23" s="19">
        <f t="shared" si="6"/>
        <v>0.77500000000000002</v>
      </c>
      <c r="AS23" s="19">
        <f t="shared" si="7"/>
        <v>0.245</v>
      </c>
      <c r="AT23" s="19">
        <f t="shared" si="8"/>
        <v>0.24</v>
      </c>
      <c r="AU23" s="19">
        <f t="shared" si="9"/>
        <v>0.15312500000000001</v>
      </c>
      <c r="AV23" s="19">
        <f t="shared" si="10"/>
        <v>0.125</v>
      </c>
      <c r="AW23" s="19">
        <f t="shared" si="11"/>
        <v>0.1</v>
      </c>
      <c r="AX23" s="19">
        <f t="shared" si="12"/>
        <v>0.1225</v>
      </c>
      <c r="AY23" s="19">
        <f t="shared" si="13"/>
        <v>0.26500000000000001</v>
      </c>
      <c r="AZ23" s="19">
        <f t="shared" si="14"/>
        <v>0.27925925925925932</v>
      </c>
      <c r="BA23" s="20">
        <f t="shared" si="15"/>
        <v>0.28462962962962968</v>
      </c>
      <c r="BB23" s="20">
        <f t="shared" si="16"/>
        <v>0.29000000000000004</v>
      </c>
      <c r="BC23" s="20">
        <f t="shared" si="17"/>
        <v>0.1678240740740741</v>
      </c>
      <c r="BD23" s="20">
        <f t="shared" si="18"/>
        <v>0.13425925925925927</v>
      </c>
      <c r="BE23" s="20">
        <f t="shared" si="19"/>
        <v>0.10740740740740742</v>
      </c>
      <c r="BF23" s="19">
        <f t="shared" si="20"/>
        <v>0.10069444444444445</v>
      </c>
      <c r="BG23" s="19">
        <f t="shared" si="21"/>
        <v>0.10572916666666668</v>
      </c>
      <c r="BH23" s="19">
        <f t="shared" si="22"/>
        <v>0.26046296296296301</v>
      </c>
      <c r="BI23" s="19"/>
      <c r="BJ23" s="19">
        <f t="shared" si="23"/>
        <v>0.27925925925925932</v>
      </c>
      <c r="BK23" s="19"/>
      <c r="BL23" s="19">
        <f t="shared" si="24"/>
        <v>0.53972222222222233</v>
      </c>
      <c r="BM23" s="19" t="s">
        <v>202</v>
      </c>
      <c r="BN23" s="19">
        <v>0.57847222222222228</v>
      </c>
      <c r="BO23" s="19">
        <f t="shared" si="25"/>
        <v>0.81</v>
      </c>
      <c r="BP23" s="19" t="s">
        <v>267</v>
      </c>
      <c r="BQ23" s="19" t="s">
        <v>258</v>
      </c>
      <c r="BR23" s="19">
        <f t="shared" si="26"/>
        <v>0.27</v>
      </c>
      <c r="BS23" s="19">
        <f t="shared" si="27"/>
        <v>0.24</v>
      </c>
      <c r="BT23" s="19">
        <f t="shared" si="28"/>
        <v>0.25874999999999998</v>
      </c>
      <c r="BU23" s="19">
        <f t="shared" si="29"/>
        <v>0.49874999999999997</v>
      </c>
      <c r="BV23" s="19">
        <f t="shared" si="30"/>
        <v>0.25125000000000003</v>
      </c>
      <c r="BW23" s="19">
        <f t="shared" si="31"/>
        <v>0.75</v>
      </c>
      <c r="BX23" s="19">
        <f t="shared" si="32"/>
        <v>6.25E-2</v>
      </c>
    </row>
    <row r="24" spans="1:76" ht="21.95" customHeight="1" x14ac:dyDescent="0.25">
      <c r="A24" s="21" t="s">
        <v>106</v>
      </c>
      <c r="B24" s="21" t="s">
        <v>107</v>
      </c>
      <c r="C24" s="10" t="s">
        <v>74</v>
      </c>
      <c r="D24" s="10">
        <v>9</v>
      </c>
      <c r="E24" s="27" t="s">
        <v>131</v>
      </c>
      <c r="F24" s="5" t="s">
        <v>197</v>
      </c>
      <c r="G24" s="11" t="s">
        <v>114</v>
      </c>
      <c r="H24" s="11" t="s">
        <v>114</v>
      </c>
      <c r="I24" s="16">
        <v>0.27777777777777779</v>
      </c>
      <c r="J24" s="16">
        <f>+I24*2</f>
        <v>0.55555555555555558</v>
      </c>
      <c r="K24" s="16">
        <v>0.56736111111111109</v>
      </c>
      <c r="L24" s="12">
        <v>4</v>
      </c>
      <c r="M24" s="29" t="s">
        <v>144</v>
      </c>
      <c r="N24" s="61" t="s">
        <v>161</v>
      </c>
      <c r="T24" s="16"/>
      <c r="U24" s="14">
        <f t="shared" si="34"/>
        <v>0.29184027777777771</v>
      </c>
      <c r="V24" s="14">
        <f t="shared" si="35"/>
        <v>0.28472222222222221</v>
      </c>
      <c r="W24" s="14">
        <f t="shared" si="36"/>
        <v>0.27760416666666665</v>
      </c>
      <c r="X24" s="14">
        <f t="shared" si="46"/>
        <v>0.85416666666666652</v>
      </c>
      <c r="Y24" s="20">
        <v>0.28472222222222221</v>
      </c>
      <c r="Z24" s="16">
        <f t="shared" si="0"/>
        <v>0.1779513888888889</v>
      </c>
      <c r="AA24" s="16">
        <f t="shared" si="1"/>
        <v>0.19218750000000001</v>
      </c>
      <c r="AB24" s="16">
        <f t="shared" si="2"/>
        <v>0.1423611111111111</v>
      </c>
      <c r="AC24" s="16">
        <f t="shared" si="38"/>
        <v>0.29895833333333333</v>
      </c>
      <c r="AD24" s="16">
        <f t="shared" si="39"/>
        <v>0.27048611111111109</v>
      </c>
      <c r="AE24" s="16"/>
      <c r="AF24" s="14">
        <f t="shared" si="40"/>
        <v>0.85416666666666663</v>
      </c>
      <c r="AG24" s="14">
        <f t="shared" si="41"/>
        <v>0.1779513888888889</v>
      </c>
      <c r="AH24" s="14">
        <f t="shared" si="42"/>
        <v>0.1423611111111111</v>
      </c>
      <c r="AI24" s="14">
        <f t="shared" si="43"/>
        <v>0.3075</v>
      </c>
      <c r="AJ24" s="14">
        <f t="shared" si="44"/>
        <v>0.19218750000000001</v>
      </c>
      <c r="AK24" s="14">
        <f t="shared" si="3"/>
        <v>0.15375</v>
      </c>
      <c r="AL24" s="26">
        <v>0.85416666666666663</v>
      </c>
      <c r="AM24" s="17">
        <v>0.26597222222222222</v>
      </c>
      <c r="AN24" s="18">
        <f>+AO24-AM24</f>
        <v>1.8749999999999989E-2</v>
      </c>
      <c r="AO24" s="19">
        <f t="shared" si="4"/>
        <v>0.28472222222222221</v>
      </c>
      <c r="AP24" s="19">
        <v>0.25694444444444442</v>
      </c>
      <c r="AQ24" s="19">
        <f t="shared" si="5"/>
        <v>0.77083333333333326</v>
      </c>
      <c r="AR24" s="19">
        <f t="shared" si="6"/>
        <v>0.79652777777777772</v>
      </c>
      <c r="AS24" s="19">
        <f t="shared" si="7"/>
        <v>0.2518055555555555</v>
      </c>
      <c r="AT24" s="19">
        <f t="shared" si="8"/>
        <v>0.24666666666666665</v>
      </c>
      <c r="AU24" s="19">
        <f t="shared" si="9"/>
        <v>0.15737847222222218</v>
      </c>
      <c r="AV24" s="19">
        <f t="shared" si="10"/>
        <v>0.12847222222222221</v>
      </c>
      <c r="AW24" s="19">
        <f t="shared" si="11"/>
        <v>0.10277777777777777</v>
      </c>
      <c r="AX24" s="19">
        <f t="shared" si="12"/>
        <v>0.12590277777777775</v>
      </c>
      <c r="AY24" s="19">
        <f t="shared" si="13"/>
        <v>0.27236111111111111</v>
      </c>
      <c r="AZ24" s="19">
        <f t="shared" si="14"/>
        <v>0.2961111111111111</v>
      </c>
      <c r="BA24" s="20">
        <f t="shared" si="15"/>
        <v>0.30180555555555555</v>
      </c>
      <c r="BB24" s="20">
        <f t="shared" si="16"/>
        <v>0.3075</v>
      </c>
      <c r="BC24" s="20">
        <f t="shared" si="17"/>
        <v>0.1779513888888889</v>
      </c>
      <c r="BD24" s="20">
        <f t="shared" si="18"/>
        <v>0.1423611111111111</v>
      </c>
      <c r="BE24" s="20">
        <f t="shared" si="19"/>
        <v>0.11388888888888889</v>
      </c>
      <c r="BF24" s="19">
        <f t="shared" si="20"/>
        <v>0.10677083333333333</v>
      </c>
      <c r="BG24" s="19">
        <f t="shared" si="21"/>
        <v>0.112109375</v>
      </c>
      <c r="BH24" s="19">
        <f t="shared" si="22"/>
        <v>0.27618055555555554</v>
      </c>
      <c r="BI24" s="19"/>
      <c r="BJ24" s="19">
        <f t="shared" si="23"/>
        <v>0.2961111111111111</v>
      </c>
      <c r="BK24" s="19"/>
      <c r="BL24" s="19">
        <f t="shared" si="24"/>
        <v>0.57229166666666664</v>
      </c>
      <c r="BM24" s="19" t="s">
        <v>237</v>
      </c>
      <c r="BN24" s="19"/>
      <c r="BO24" s="19">
        <f t="shared" si="25"/>
        <v>0.83250000000000002</v>
      </c>
      <c r="BP24" s="19" t="s">
        <v>267</v>
      </c>
      <c r="BQ24" s="19" t="s">
        <v>260</v>
      </c>
      <c r="BR24" s="19">
        <f t="shared" si="26"/>
        <v>0.27749999999999997</v>
      </c>
      <c r="BS24" s="19">
        <f t="shared" si="27"/>
        <v>0.24666666666666665</v>
      </c>
      <c r="BT24" s="19">
        <f t="shared" si="28"/>
        <v>0.26593749999999994</v>
      </c>
      <c r="BU24" s="19">
        <f t="shared" si="29"/>
        <v>0.51260416666666653</v>
      </c>
      <c r="BV24" s="19">
        <f t="shared" si="30"/>
        <v>0.25822916666666668</v>
      </c>
      <c r="BW24" s="19">
        <f t="shared" si="31"/>
        <v>0.77083333333333326</v>
      </c>
      <c r="BX24" s="19">
        <f t="shared" si="32"/>
        <v>6.4236111111111105E-2</v>
      </c>
    </row>
    <row r="25" spans="1:76" ht="21.95" customHeight="1" x14ac:dyDescent="0.25">
      <c r="A25" s="21" t="s">
        <v>21</v>
      </c>
      <c r="B25" s="21" t="s">
        <v>20</v>
      </c>
      <c r="C25" s="10" t="s">
        <v>74</v>
      </c>
      <c r="D25" s="10">
        <v>11</v>
      </c>
      <c r="E25" s="27" t="s">
        <v>158</v>
      </c>
      <c r="F25" s="27" t="s">
        <v>131</v>
      </c>
      <c r="G25" s="11" t="s">
        <v>114</v>
      </c>
      <c r="H25" s="11" t="s">
        <v>153</v>
      </c>
      <c r="L25" s="12">
        <v>4</v>
      </c>
      <c r="M25" s="13" t="s">
        <v>143</v>
      </c>
      <c r="N25" s="61" t="s">
        <v>161</v>
      </c>
      <c r="O25" s="5"/>
      <c r="P25" s="5"/>
      <c r="Q25" s="5"/>
      <c r="R25" s="5"/>
      <c r="S25" s="5"/>
      <c r="T25" s="14"/>
      <c r="U25" s="14">
        <f t="shared" si="34"/>
        <v>0.26336805555555548</v>
      </c>
      <c r="V25" s="14">
        <f t="shared" si="35"/>
        <v>0.25694444444444442</v>
      </c>
      <c r="W25" s="14">
        <f t="shared" si="36"/>
        <v>0.2505208333333333</v>
      </c>
      <c r="X25" s="14">
        <f t="shared" si="46"/>
        <v>0.77083333333333326</v>
      </c>
      <c r="Y25" s="20">
        <v>0.25694444444444442</v>
      </c>
      <c r="Z25" s="16">
        <f t="shared" si="0"/>
        <v>0.16059027777777776</v>
      </c>
      <c r="AA25" s="16">
        <f t="shared" si="1"/>
        <v>0.17343749999999999</v>
      </c>
      <c r="AB25" s="16">
        <f t="shared" si="2"/>
        <v>0.12847222222222221</v>
      </c>
      <c r="AC25" s="16">
        <f t="shared" si="38"/>
        <v>0.26979166666666665</v>
      </c>
      <c r="AD25" s="16">
        <f t="shared" si="39"/>
        <v>0.24409722222222219</v>
      </c>
      <c r="AE25" s="16"/>
      <c r="AF25" s="14">
        <f t="shared" si="40"/>
        <v>0.77083333333333326</v>
      </c>
      <c r="AG25" s="14">
        <f t="shared" si="41"/>
        <v>0.16059027777777776</v>
      </c>
      <c r="AH25" s="14">
        <f t="shared" si="42"/>
        <v>0.12847222222222221</v>
      </c>
      <c r="AI25" s="14">
        <f t="shared" si="43"/>
        <v>0.27749999999999997</v>
      </c>
      <c r="AJ25" s="14">
        <f t="shared" si="44"/>
        <v>0.17343749999999997</v>
      </c>
      <c r="AK25" s="14">
        <f t="shared" si="3"/>
        <v>0.13874999999999998</v>
      </c>
      <c r="AL25" s="26">
        <v>0.77083333333333337</v>
      </c>
      <c r="AM25" s="26"/>
      <c r="AN25" s="18"/>
      <c r="AO25" s="19">
        <f t="shared" si="4"/>
        <v>0.25694444444444448</v>
      </c>
      <c r="AP25" s="26">
        <v>0.25694444444444442</v>
      </c>
      <c r="AQ25" s="19">
        <f t="shared" si="5"/>
        <v>0.77083333333333326</v>
      </c>
      <c r="AR25" s="19">
        <f t="shared" si="6"/>
        <v>0.79652777777777772</v>
      </c>
      <c r="AS25" s="19">
        <f t="shared" si="7"/>
        <v>0.2518055555555555</v>
      </c>
      <c r="AT25" s="19">
        <f t="shared" si="8"/>
        <v>0.24666666666666665</v>
      </c>
      <c r="AU25" s="19">
        <f t="shared" si="9"/>
        <v>0.15737847222222218</v>
      </c>
      <c r="AV25" s="19">
        <f t="shared" si="10"/>
        <v>0.12847222222222221</v>
      </c>
      <c r="AW25" s="19">
        <f t="shared" si="11"/>
        <v>0.10277777777777777</v>
      </c>
      <c r="AX25" s="19">
        <f t="shared" si="12"/>
        <v>0.12590277777777775</v>
      </c>
      <c r="AY25" s="19">
        <f t="shared" si="13"/>
        <v>0.27236111111111111</v>
      </c>
      <c r="AZ25" s="19">
        <f t="shared" si="14"/>
        <v>0.26722222222222225</v>
      </c>
      <c r="BA25" s="20">
        <f t="shared" si="15"/>
        <v>0.27236111111111116</v>
      </c>
      <c r="BB25" s="20">
        <f t="shared" si="16"/>
        <v>0.27750000000000002</v>
      </c>
      <c r="BC25" s="20">
        <f t="shared" si="17"/>
        <v>0.16059027777777779</v>
      </c>
      <c r="BD25" s="20">
        <f t="shared" si="18"/>
        <v>0.12847222222222224</v>
      </c>
      <c r="BE25" s="20">
        <f t="shared" si="19"/>
        <v>0.1027777777777778</v>
      </c>
      <c r="BF25" s="19">
        <f t="shared" si="20"/>
        <v>9.6354166666666685E-2</v>
      </c>
      <c r="BG25" s="19">
        <f t="shared" si="21"/>
        <v>0.10117187500000002</v>
      </c>
      <c r="BH25" s="19">
        <f t="shared" si="22"/>
        <v>0.24923611111111113</v>
      </c>
      <c r="BI25" s="19"/>
      <c r="BJ25" s="19">
        <f t="shared" si="23"/>
        <v>0.26722222222222225</v>
      </c>
      <c r="BK25" s="19"/>
      <c r="BL25" s="19">
        <f t="shared" si="24"/>
        <v>0.51645833333333335</v>
      </c>
      <c r="BM25" s="19"/>
      <c r="BN25" s="19"/>
      <c r="BO25" s="19">
        <f t="shared" si="25"/>
        <v>0.83250000000000002</v>
      </c>
      <c r="BP25" s="19" t="s">
        <v>267</v>
      </c>
      <c r="BQ25" s="19" t="s">
        <v>260</v>
      </c>
      <c r="BR25" s="19">
        <f t="shared" si="26"/>
        <v>0.27749999999999997</v>
      </c>
      <c r="BS25" s="19">
        <f t="shared" si="27"/>
        <v>0.24666666666666665</v>
      </c>
      <c r="BT25" s="19">
        <f t="shared" si="28"/>
        <v>0.26593749999999994</v>
      </c>
      <c r="BU25" s="19">
        <f t="shared" si="29"/>
        <v>0.51260416666666653</v>
      </c>
      <c r="BV25" s="19">
        <f t="shared" si="30"/>
        <v>0.25822916666666668</v>
      </c>
      <c r="BW25" s="19">
        <f t="shared" si="31"/>
        <v>0.77083333333333326</v>
      </c>
      <c r="BX25" s="19">
        <f t="shared" si="32"/>
        <v>6.4236111111111105E-2</v>
      </c>
    </row>
    <row r="26" spans="1:76" ht="21.95" customHeight="1" x14ac:dyDescent="0.25">
      <c r="A26" s="9" t="s">
        <v>35</v>
      </c>
      <c r="B26" s="9" t="s">
        <v>34</v>
      </c>
      <c r="C26" s="10" t="s">
        <v>74</v>
      </c>
      <c r="D26" s="10">
        <v>11</v>
      </c>
      <c r="E26" s="5" t="s">
        <v>157</v>
      </c>
      <c r="F26" s="5" t="s">
        <v>185</v>
      </c>
      <c r="G26" s="11" t="s">
        <v>114</v>
      </c>
      <c r="H26" s="11" t="s">
        <v>153</v>
      </c>
      <c r="L26" s="12">
        <v>4</v>
      </c>
      <c r="M26" s="13" t="s">
        <v>143</v>
      </c>
      <c r="N26" s="61" t="s">
        <v>161</v>
      </c>
      <c r="T26" s="16"/>
      <c r="U26" s="14">
        <f t="shared" si="34"/>
        <v>0.2776041666666666</v>
      </c>
      <c r="V26" s="14">
        <f t="shared" si="35"/>
        <v>0.27083333333333331</v>
      </c>
      <c r="W26" s="14">
        <f t="shared" si="36"/>
        <v>0.26406249999999998</v>
      </c>
      <c r="X26" s="14">
        <f t="shared" si="46"/>
        <v>0.81249999999999989</v>
      </c>
      <c r="Y26" s="15">
        <v>0.27083333333333331</v>
      </c>
      <c r="Z26" s="16">
        <f t="shared" si="0"/>
        <v>0.16927083333333331</v>
      </c>
      <c r="AA26" s="16">
        <f t="shared" si="1"/>
        <v>0.18281249999999999</v>
      </c>
      <c r="AB26" s="16">
        <f t="shared" si="2"/>
        <v>0.13541666666666666</v>
      </c>
      <c r="AC26" s="16">
        <f t="shared" si="38"/>
        <v>0.28437499999999999</v>
      </c>
      <c r="AD26" s="16">
        <f t="shared" si="39"/>
        <v>0.25729166666666664</v>
      </c>
      <c r="AE26" s="16">
        <f>+Y26*2</f>
        <v>0.54166666666666663</v>
      </c>
      <c r="AF26" s="14">
        <f t="shared" si="40"/>
        <v>0.8125</v>
      </c>
      <c r="AG26" s="14">
        <f t="shared" si="41"/>
        <v>0.16927083333333331</v>
      </c>
      <c r="AH26" s="14">
        <f t="shared" si="42"/>
        <v>0.13541666666666666</v>
      </c>
      <c r="AI26" s="14">
        <f t="shared" si="43"/>
        <v>0.29249999999999998</v>
      </c>
      <c r="AJ26" s="14">
        <f t="shared" si="44"/>
        <v>0.18281249999999999</v>
      </c>
      <c r="AK26" s="14">
        <f t="shared" si="3"/>
        <v>0.14624999999999999</v>
      </c>
      <c r="AL26" s="17">
        <v>0.7944444444444444</v>
      </c>
      <c r="AM26" s="17">
        <v>0.27986111111111112</v>
      </c>
      <c r="AN26" s="18">
        <f>+AO26-AM26</f>
        <v>-1.5046296296296335E-2</v>
      </c>
      <c r="AO26" s="19">
        <f t="shared" si="4"/>
        <v>0.26481481481481478</v>
      </c>
      <c r="AP26" s="26">
        <v>0.25694444444444442</v>
      </c>
      <c r="AQ26" s="19">
        <f t="shared" si="5"/>
        <v>0.77083333333333326</v>
      </c>
      <c r="AR26" s="19">
        <f t="shared" si="6"/>
        <v>0.79652777777777772</v>
      </c>
      <c r="AS26" s="19">
        <f t="shared" si="7"/>
        <v>0.2518055555555555</v>
      </c>
      <c r="AT26" s="19">
        <f t="shared" si="8"/>
        <v>0.24666666666666665</v>
      </c>
      <c r="AU26" s="19">
        <f t="shared" si="9"/>
        <v>0.15737847222222218</v>
      </c>
      <c r="AV26" s="19">
        <f t="shared" si="10"/>
        <v>0.12847222222222221</v>
      </c>
      <c r="AW26" s="19">
        <f t="shared" si="11"/>
        <v>0.10277777777777777</v>
      </c>
      <c r="AX26" s="19">
        <f t="shared" si="12"/>
        <v>0.12590277777777775</v>
      </c>
      <c r="AY26" s="19">
        <f t="shared" si="13"/>
        <v>0.27236111111111111</v>
      </c>
      <c r="AZ26" s="19">
        <f t="shared" si="14"/>
        <v>0.27540740740740738</v>
      </c>
      <c r="BA26" s="20">
        <f t="shared" si="15"/>
        <v>0.28070370370370368</v>
      </c>
      <c r="BB26" s="20">
        <f t="shared" si="16"/>
        <v>0.28599999999999998</v>
      </c>
      <c r="BC26" s="20">
        <f t="shared" si="17"/>
        <v>0.16550925925925924</v>
      </c>
      <c r="BD26" s="20">
        <f t="shared" si="18"/>
        <v>0.13240740740740739</v>
      </c>
      <c r="BE26" s="20">
        <f t="shared" si="19"/>
        <v>0.10592592592592592</v>
      </c>
      <c r="BF26" s="19">
        <f t="shared" si="20"/>
        <v>9.9305555555555536E-2</v>
      </c>
      <c r="BG26" s="19">
        <f t="shared" si="21"/>
        <v>0.10427083333333331</v>
      </c>
      <c r="BH26" s="19">
        <f t="shared" si="22"/>
        <v>0.2568703703703703</v>
      </c>
      <c r="BI26" s="19"/>
      <c r="BJ26" s="19">
        <f t="shared" si="23"/>
        <v>0.27540740740740738</v>
      </c>
      <c r="BK26" s="19"/>
      <c r="BL26" s="19">
        <f t="shared" si="24"/>
        <v>0.53227777777777763</v>
      </c>
      <c r="BM26" s="19" t="s">
        <v>223</v>
      </c>
      <c r="BN26" s="19">
        <v>0.60416666666666663</v>
      </c>
      <c r="BO26" s="19">
        <f t="shared" si="25"/>
        <v>0.83250000000000002</v>
      </c>
      <c r="BP26" s="19" t="s">
        <v>267</v>
      </c>
      <c r="BQ26" s="19" t="s">
        <v>260</v>
      </c>
      <c r="BR26" s="19">
        <f t="shared" si="26"/>
        <v>0.27749999999999997</v>
      </c>
      <c r="BS26" s="19">
        <f t="shared" si="27"/>
        <v>0.24666666666666665</v>
      </c>
      <c r="BT26" s="19">
        <f t="shared" si="28"/>
        <v>0.26593749999999994</v>
      </c>
      <c r="BU26" s="19">
        <f t="shared" si="29"/>
        <v>0.51260416666666653</v>
      </c>
      <c r="BV26" s="19">
        <f t="shared" si="30"/>
        <v>0.25822916666666668</v>
      </c>
      <c r="BW26" s="19">
        <f t="shared" si="31"/>
        <v>0.77083333333333326</v>
      </c>
      <c r="BX26" s="19">
        <f t="shared" si="32"/>
        <v>6.4236111111111105E-2</v>
      </c>
    </row>
    <row r="27" spans="1:76" ht="21.95" customHeight="1" x14ac:dyDescent="0.25">
      <c r="A27" s="21" t="s">
        <v>154</v>
      </c>
      <c r="B27" s="21" t="s">
        <v>113</v>
      </c>
      <c r="C27" s="22" t="s">
        <v>74</v>
      </c>
      <c r="D27" s="22">
        <v>9</v>
      </c>
      <c r="E27" s="5" t="s">
        <v>157</v>
      </c>
      <c r="F27" s="5" t="s">
        <v>197</v>
      </c>
      <c r="G27" s="11" t="s">
        <v>114</v>
      </c>
      <c r="H27" s="11" t="s">
        <v>114</v>
      </c>
      <c r="I27" s="16">
        <v>0.29166666666666669</v>
      </c>
      <c r="J27" s="16">
        <f>+I27*2</f>
        <v>0.58333333333333337</v>
      </c>
      <c r="K27" s="16">
        <v>0.56041666666666667</v>
      </c>
      <c r="L27" s="12">
        <v>4</v>
      </c>
      <c r="M27" s="29" t="s">
        <v>144</v>
      </c>
      <c r="N27" s="61" t="s">
        <v>161</v>
      </c>
      <c r="T27" s="16"/>
      <c r="U27" s="14">
        <f t="shared" si="34"/>
        <v>0.29184027777777771</v>
      </c>
      <c r="V27" s="14">
        <f t="shared" si="35"/>
        <v>0.28472222222222221</v>
      </c>
      <c r="W27" s="14">
        <f t="shared" si="36"/>
        <v>0.27760416666666665</v>
      </c>
      <c r="X27" s="14">
        <f t="shared" si="46"/>
        <v>0.85416666666666652</v>
      </c>
      <c r="Y27" s="20">
        <v>0.28472222222222221</v>
      </c>
      <c r="Z27" s="16">
        <f t="shared" si="0"/>
        <v>0.1779513888888889</v>
      </c>
      <c r="AA27" s="16">
        <f t="shared" si="1"/>
        <v>0.19218750000000001</v>
      </c>
      <c r="AB27" s="16">
        <f t="shared" si="2"/>
        <v>0.1423611111111111</v>
      </c>
      <c r="AC27" s="16">
        <f t="shared" si="38"/>
        <v>0.29895833333333333</v>
      </c>
      <c r="AD27" s="16">
        <f t="shared" si="39"/>
        <v>0.27048611111111109</v>
      </c>
      <c r="AE27" s="16">
        <f>+Y27*2</f>
        <v>0.56944444444444442</v>
      </c>
      <c r="AF27" s="14">
        <f t="shared" si="40"/>
        <v>0.85416666666666663</v>
      </c>
      <c r="AG27" s="14">
        <f t="shared" si="41"/>
        <v>0.1779513888888889</v>
      </c>
      <c r="AH27" s="14">
        <f t="shared" si="42"/>
        <v>0.1423611111111111</v>
      </c>
      <c r="AI27" s="14">
        <f t="shared" si="43"/>
        <v>0.3075</v>
      </c>
      <c r="AJ27" s="14">
        <f t="shared" si="44"/>
        <v>0.19218750000000001</v>
      </c>
      <c r="AK27" s="14">
        <f t="shared" si="3"/>
        <v>0.15375</v>
      </c>
      <c r="AL27" s="17">
        <v>0.80694444444444446</v>
      </c>
      <c r="AM27" s="17">
        <v>0.26180555555555557</v>
      </c>
      <c r="AN27" s="18">
        <f>+AO27-AM27</f>
        <v>7.1759259259259189E-3</v>
      </c>
      <c r="AO27" s="19">
        <f t="shared" si="4"/>
        <v>0.26898148148148149</v>
      </c>
      <c r="AP27" s="26">
        <v>0.25694444444444442</v>
      </c>
      <c r="AQ27" s="19">
        <f t="shared" si="5"/>
        <v>0.77083333333333326</v>
      </c>
      <c r="AR27" s="19">
        <f t="shared" si="6"/>
        <v>0.79652777777777772</v>
      </c>
      <c r="AS27" s="19">
        <f t="shared" si="7"/>
        <v>0.2518055555555555</v>
      </c>
      <c r="AT27" s="19">
        <f t="shared" si="8"/>
        <v>0.24666666666666665</v>
      </c>
      <c r="AU27" s="19">
        <f t="shared" si="9"/>
        <v>0.15737847222222218</v>
      </c>
      <c r="AV27" s="19">
        <f t="shared" si="10"/>
        <v>0.12847222222222221</v>
      </c>
      <c r="AW27" s="19">
        <f t="shared" si="11"/>
        <v>0.10277777777777777</v>
      </c>
      <c r="AX27" s="19">
        <f t="shared" si="12"/>
        <v>0.12590277777777775</v>
      </c>
      <c r="AY27" s="19">
        <f t="shared" si="13"/>
        <v>0.27236111111111111</v>
      </c>
      <c r="AZ27" s="19">
        <f t="shared" si="14"/>
        <v>0.27974074074074073</v>
      </c>
      <c r="BA27" s="20">
        <f t="shared" si="15"/>
        <v>0.28512037037037041</v>
      </c>
      <c r="BB27" s="20">
        <f t="shared" si="16"/>
        <v>0.29050000000000004</v>
      </c>
      <c r="BC27" s="20">
        <f t="shared" si="17"/>
        <v>0.16811342592592593</v>
      </c>
      <c r="BD27" s="20">
        <f t="shared" si="18"/>
        <v>0.13449074074074074</v>
      </c>
      <c r="BE27" s="20">
        <f t="shared" si="19"/>
        <v>0.1075925925925926</v>
      </c>
      <c r="BF27" s="19">
        <f t="shared" si="20"/>
        <v>0.10086805555555556</v>
      </c>
      <c r="BG27" s="19">
        <f t="shared" si="21"/>
        <v>0.10591145833333335</v>
      </c>
      <c r="BH27" s="19">
        <f t="shared" si="22"/>
        <v>0.26091203703703703</v>
      </c>
      <c r="BI27" s="19"/>
      <c r="BJ27" s="19">
        <f t="shared" si="23"/>
        <v>0.27974074074074073</v>
      </c>
      <c r="BK27" s="19"/>
      <c r="BL27" s="19">
        <f t="shared" si="24"/>
        <v>0.54065277777777776</v>
      </c>
      <c r="BM27" s="19" t="s">
        <v>226</v>
      </c>
      <c r="BN27" s="19"/>
      <c r="BO27" s="19">
        <f t="shared" si="25"/>
        <v>0.83250000000000002</v>
      </c>
      <c r="BP27" s="19" t="s">
        <v>267</v>
      </c>
      <c r="BQ27" s="19" t="s">
        <v>258</v>
      </c>
      <c r="BR27" s="19">
        <f t="shared" si="26"/>
        <v>0.27749999999999997</v>
      </c>
      <c r="BS27" s="19">
        <f t="shared" si="27"/>
        <v>0.24666666666666665</v>
      </c>
      <c r="BT27" s="19">
        <f t="shared" si="28"/>
        <v>0.26593749999999994</v>
      </c>
      <c r="BU27" s="19">
        <f t="shared" si="29"/>
        <v>0.51260416666666653</v>
      </c>
      <c r="BV27" s="19">
        <f t="shared" si="30"/>
        <v>0.25822916666666668</v>
      </c>
      <c r="BW27" s="19">
        <f t="shared" si="31"/>
        <v>0.77083333333333326</v>
      </c>
      <c r="BX27" s="19">
        <f t="shared" si="32"/>
        <v>6.4236111111111105E-2</v>
      </c>
    </row>
    <row r="28" spans="1:76" ht="21.95" customHeight="1" x14ac:dyDescent="0.25">
      <c r="A28" s="9" t="s">
        <v>91</v>
      </c>
      <c r="B28" s="9" t="s">
        <v>92</v>
      </c>
      <c r="C28" s="10" t="s">
        <v>74</v>
      </c>
      <c r="D28" s="10">
        <v>10</v>
      </c>
      <c r="E28" s="5" t="s">
        <v>157</v>
      </c>
      <c r="F28" s="5" t="s">
        <v>197</v>
      </c>
      <c r="G28" s="11" t="s">
        <v>114</v>
      </c>
      <c r="H28" s="11" t="s">
        <v>153</v>
      </c>
      <c r="I28" s="27"/>
      <c r="J28" s="16"/>
      <c r="K28" s="16">
        <v>0.5229166666666667</v>
      </c>
      <c r="L28" s="12">
        <v>4</v>
      </c>
      <c r="M28" s="29" t="s">
        <v>144</v>
      </c>
      <c r="N28" s="61" t="s">
        <v>161</v>
      </c>
      <c r="T28" s="16"/>
      <c r="U28" s="14">
        <f t="shared" si="34"/>
        <v>0.29184027777777771</v>
      </c>
      <c r="V28" s="14">
        <f t="shared" si="35"/>
        <v>0.28472222222222221</v>
      </c>
      <c r="W28" s="14">
        <f t="shared" si="36"/>
        <v>0.27760416666666665</v>
      </c>
      <c r="X28" s="14">
        <f t="shared" si="46"/>
        <v>0.85416666666666652</v>
      </c>
      <c r="Y28" s="15">
        <v>0.28472222222222221</v>
      </c>
      <c r="Z28" s="16">
        <f t="shared" si="0"/>
        <v>0.1779513888888889</v>
      </c>
      <c r="AA28" s="16">
        <f t="shared" si="1"/>
        <v>0.19218750000000001</v>
      </c>
      <c r="AB28" s="16">
        <f t="shared" si="2"/>
        <v>0.1423611111111111</v>
      </c>
      <c r="AC28" s="16">
        <f t="shared" si="38"/>
        <v>0.29895833333333333</v>
      </c>
      <c r="AD28" s="16">
        <f t="shared" si="39"/>
        <v>0.27048611111111109</v>
      </c>
      <c r="AE28" s="16">
        <f>+Y28*2</f>
        <v>0.56944444444444442</v>
      </c>
      <c r="AF28" s="14">
        <f t="shared" si="40"/>
        <v>0.85416666666666663</v>
      </c>
      <c r="AG28" s="14">
        <f t="shared" si="41"/>
        <v>0.1779513888888889</v>
      </c>
      <c r="AH28" s="14">
        <f t="shared" si="42"/>
        <v>0.1423611111111111</v>
      </c>
      <c r="AI28" s="14">
        <f t="shared" si="43"/>
        <v>0.3075</v>
      </c>
      <c r="AJ28" s="14">
        <f t="shared" si="44"/>
        <v>0.19218750000000001</v>
      </c>
      <c r="AK28" s="14">
        <f t="shared" si="3"/>
        <v>0.15375</v>
      </c>
      <c r="AL28" s="17">
        <v>0.80694444444444446</v>
      </c>
      <c r="AM28" s="17"/>
      <c r="AN28" s="18"/>
      <c r="AO28" s="19">
        <f t="shared" si="4"/>
        <v>0.26898148148148149</v>
      </c>
      <c r="AP28" s="26">
        <v>0.25694444444444442</v>
      </c>
      <c r="AQ28" s="19">
        <f t="shared" si="5"/>
        <v>0.77083333333333326</v>
      </c>
      <c r="AR28" s="19">
        <f t="shared" si="6"/>
        <v>0.79652777777777772</v>
      </c>
      <c r="AS28" s="19">
        <f t="shared" si="7"/>
        <v>0.2518055555555555</v>
      </c>
      <c r="AT28" s="19">
        <f t="shared" si="8"/>
        <v>0.24666666666666665</v>
      </c>
      <c r="AU28" s="19">
        <f t="shared" si="9"/>
        <v>0.15737847222222218</v>
      </c>
      <c r="AV28" s="19">
        <f t="shared" si="10"/>
        <v>0.12847222222222221</v>
      </c>
      <c r="AW28" s="19">
        <f t="shared" si="11"/>
        <v>0.10277777777777777</v>
      </c>
      <c r="AX28" s="19">
        <f t="shared" si="12"/>
        <v>0.12590277777777775</v>
      </c>
      <c r="AY28" s="19">
        <f t="shared" si="13"/>
        <v>0.27236111111111111</v>
      </c>
      <c r="AZ28" s="19">
        <f t="shared" si="14"/>
        <v>0.27974074074074073</v>
      </c>
      <c r="BA28" s="20">
        <f t="shared" si="15"/>
        <v>0.28512037037037041</v>
      </c>
      <c r="BB28" s="20">
        <f t="shared" si="16"/>
        <v>0.29050000000000004</v>
      </c>
      <c r="BC28" s="20">
        <f t="shared" si="17"/>
        <v>0.16811342592592593</v>
      </c>
      <c r="BD28" s="20">
        <f t="shared" si="18"/>
        <v>0.13449074074074074</v>
      </c>
      <c r="BE28" s="20">
        <f t="shared" si="19"/>
        <v>0.1075925925925926</v>
      </c>
      <c r="BF28" s="19">
        <f t="shared" si="20"/>
        <v>0.10086805555555556</v>
      </c>
      <c r="BG28" s="19">
        <f t="shared" si="21"/>
        <v>0.10591145833333335</v>
      </c>
      <c r="BH28" s="19">
        <f t="shared" si="22"/>
        <v>0.26091203703703703</v>
      </c>
      <c r="BI28" s="19"/>
      <c r="BJ28" s="19">
        <f t="shared" si="23"/>
        <v>0.27974074074074073</v>
      </c>
      <c r="BK28" s="19"/>
      <c r="BL28" s="19">
        <f t="shared" si="24"/>
        <v>0.54065277777777776</v>
      </c>
      <c r="BM28" s="19" t="s">
        <v>226</v>
      </c>
      <c r="BN28" s="19">
        <v>0.57152777777777775</v>
      </c>
      <c r="BO28" s="19">
        <f t="shared" si="25"/>
        <v>0.83250000000000002</v>
      </c>
      <c r="BP28" s="19" t="s">
        <v>267</v>
      </c>
      <c r="BQ28" s="19" t="s">
        <v>260</v>
      </c>
      <c r="BR28" s="19">
        <f t="shared" si="26"/>
        <v>0.27749999999999997</v>
      </c>
      <c r="BS28" s="19">
        <f t="shared" si="27"/>
        <v>0.24666666666666665</v>
      </c>
      <c r="BT28" s="19">
        <f t="shared" si="28"/>
        <v>0.26593749999999994</v>
      </c>
      <c r="BU28" s="19">
        <f t="shared" si="29"/>
        <v>0.51260416666666653</v>
      </c>
      <c r="BV28" s="19">
        <f t="shared" si="30"/>
        <v>0.25822916666666668</v>
      </c>
      <c r="BW28" s="19">
        <f t="shared" si="31"/>
        <v>0.77083333333333326</v>
      </c>
      <c r="BX28" s="19">
        <f t="shared" si="32"/>
        <v>6.4236111111111105E-2</v>
      </c>
    </row>
    <row r="29" spans="1:76" ht="21.95" customHeight="1" x14ac:dyDescent="0.25">
      <c r="A29" s="9" t="s">
        <v>28</v>
      </c>
      <c r="B29" s="9" t="s">
        <v>27</v>
      </c>
      <c r="C29" s="10" t="s">
        <v>74</v>
      </c>
      <c r="D29" s="10">
        <v>10</v>
      </c>
      <c r="E29" s="5" t="s">
        <v>157</v>
      </c>
      <c r="F29" s="5" t="s">
        <v>197</v>
      </c>
      <c r="G29" s="11" t="s">
        <v>114</v>
      </c>
      <c r="H29" s="11" t="s">
        <v>153</v>
      </c>
      <c r="I29" s="16">
        <v>0.2638888888888889</v>
      </c>
      <c r="J29" s="16">
        <f>+I29*2</f>
        <v>0.52777777777777779</v>
      </c>
      <c r="K29" s="16">
        <v>0.54027777777777775</v>
      </c>
      <c r="L29" s="12">
        <v>4</v>
      </c>
      <c r="M29" s="29" t="s">
        <v>144</v>
      </c>
      <c r="N29" s="61" t="s">
        <v>161</v>
      </c>
      <c r="O29" s="5"/>
      <c r="P29" s="5"/>
      <c r="Q29" s="5"/>
      <c r="R29" s="5"/>
      <c r="S29" s="5"/>
      <c r="T29" s="14"/>
      <c r="U29" s="14">
        <f t="shared" si="34"/>
        <v>0.2776041666666666</v>
      </c>
      <c r="V29" s="14">
        <f t="shared" si="35"/>
        <v>0.27083333333333331</v>
      </c>
      <c r="W29" s="14">
        <f t="shared" si="36"/>
        <v>0.26406249999999998</v>
      </c>
      <c r="X29" s="14">
        <f t="shared" si="46"/>
        <v>0.81249999999999989</v>
      </c>
      <c r="Y29" s="15">
        <v>0.27083333333333331</v>
      </c>
      <c r="Z29" s="16">
        <f t="shared" si="0"/>
        <v>0.16927083333333331</v>
      </c>
      <c r="AA29" s="16">
        <f t="shared" si="1"/>
        <v>0.18281249999999999</v>
      </c>
      <c r="AB29" s="16">
        <f t="shared" si="2"/>
        <v>0.13541666666666666</v>
      </c>
      <c r="AC29" s="16">
        <f t="shared" si="38"/>
        <v>0.28437499999999999</v>
      </c>
      <c r="AD29" s="16">
        <f t="shared" si="39"/>
        <v>0.25729166666666664</v>
      </c>
      <c r="AE29" s="16">
        <f>+Y29*2</f>
        <v>0.54166666666666663</v>
      </c>
      <c r="AF29" s="14">
        <f t="shared" si="40"/>
        <v>0.8125</v>
      </c>
      <c r="AG29" s="14">
        <f t="shared" si="41"/>
        <v>0.16927083333333331</v>
      </c>
      <c r="AH29" s="14">
        <f t="shared" si="42"/>
        <v>0.13541666666666666</v>
      </c>
      <c r="AI29" s="14">
        <f t="shared" si="43"/>
        <v>0.29249999999999998</v>
      </c>
      <c r="AJ29" s="14">
        <f t="shared" si="44"/>
        <v>0.18281249999999999</v>
      </c>
      <c r="AK29" s="14">
        <f t="shared" si="3"/>
        <v>0.14624999999999999</v>
      </c>
      <c r="AL29" s="17">
        <v>0.80833333333333335</v>
      </c>
      <c r="AM29" s="17">
        <v>0.2722222222222222</v>
      </c>
      <c r="AN29" s="18">
        <f>+AO29-AM29</f>
        <v>-2.7777777777777679E-3</v>
      </c>
      <c r="AO29" s="19">
        <f t="shared" si="4"/>
        <v>0.26944444444444443</v>
      </c>
      <c r="AP29" s="26">
        <v>0.25694444444444442</v>
      </c>
      <c r="AQ29" s="19">
        <f t="shared" si="5"/>
        <v>0.77083333333333326</v>
      </c>
      <c r="AR29" s="19">
        <f t="shared" si="6"/>
        <v>0.79652777777777772</v>
      </c>
      <c r="AS29" s="19">
        <f t="shared" si="7"/>
        <v>0.2518055555555555</v>
      </c>
      <c r="AT29" s="19">
        <f t="shared" si="8"/>
        <v>0.24666666666666665</v>
      </c>
      <c r="AU29" s="19">
        <f t="shared" si="9"/>
        <v>0.15737847222222218</v>
      </c>
      <c r="AV29" s="19">
        <f t="shared" si="10"/>
        <v>0.12847222222222221</v>
      </c>
      <c r="AW29" s="19">
        <f t="shared" si="11"/>
        <v>0.10277777777777777</v>
      </c>
      <c r="AX29" s="19">
        <f t="shared" si="12"/>
        <v>0.12590277777777775</v>
      </c>
      <c r="AY29" s="19">
        <f t="shared" si="13"/>
        <v>0.27236111111111111</v>
      </c>
      <c r="AZ29" s="19">
        <f t="shared" si="14"/>
        <v>0.28022222222222221</v>
      </c>
      <c r="BA29" s="20">
        <f t="shared" si="15"/>
        <v>0.28561111111111109</v>
      </c>
      <c r="BB29" s="20">
        <f t="shared" si="16"/>
        <v>0.29099999999999998</v>
      </c>
      <c r="BC29" s="20">
        <f t="shared" si="17"/>
        <v>0.16840277777777776</v>
      </c>
      <c r="BD29" s="20">
        <f t="shared" si="18"/>
        <v>0.13472222222222222</v>
      </c>
      <c r="BE29" s="20">
        <f t="shared" si="19"/>
        <v>0.10777777777777778</v>
      </c>
      <c r="BF29" s="19">
        <f t="shared" si="20"/>
        <v>0.10104166666666667</v>
      </c>
      <c r="BG29" s="19">
        <f t="shared" si="21"/>
        <v>0.10609375</v>
      </c>
      <c r="BH29" s="19">
        <f t="shared" si="22"/>
        <v>0.2613611111111111</v>
      </c>
      <c r="BI29" s="19"/>
      <c r="BJ29" s="19">
        <f t="shared" si="23"/>
        <v>0.28022222222222221</v>
      </c>
      <c r="BK29" s="19"/>
      <c r="BL29" s="19">
        <f t="shared" si="24"/>
        <v>0.54158333333333331</v>
      </c>
      <c r="BM29" s="19" t="s">
        <v>227</v>
      </c>
      <c r="BN29" s="19"/>
      <c r="BO29" s="19">
        <f t="shared" si="25"/>
        <v>0.83250000000000002</v>
      </c>
      <c r="BP29" s="19" t="s">
        <v>267</v>
      </c>
      <c r="BQ29" s="19" t="s">
        <v>260</v>
      </c>
      <c r="BR29" s="19">
        <f t="shared" si="26"/>
        <v>0.27749999999999997</v>
      </c>
      <c r="BS29" s="19">
        <f t="shared" si="27"/>
        <v>0.24666666666666665</v>
      </c>
      <c r="BT29" s="19">
        <f t="shared" si="28"/>
        <v>0.26593749999999994</v>
      </c>
      <c r="BU29" s="19">
        <f t="shared" si="29"/>
        <v>0.51260416666666653</v>
      </c>
      <c r="BV29" s="19">
        <f t="shared" si="30"/>
        <v>0.25822916666666668</v>
      </c>
      <c r="BW29" s="19">
        <f t="shared" si="31"/>
        <v>0.77083333333333326</v>
      </c>
      <c r="BX29" s="19">
        <f t="shared" si="32"/>
        <v>6.4236111111111105E-2</v>
      </c>
    </row>
    <row r="30" spans="1:76" ht="21.95" customHeight="1" thickBot="1" x14ac:dyDescent="0.3">
      <c r="A30" s="68" t="s">
        <v>93</v>
      </c>
      <c r="B30" s="68" t="s">
        <v>94</v>
      </c>
      <c r="C30" s="69" t="s">
        <v>74</v>
      </c>
      <c r="D30" s="69">
        <v>11</v>
      </c>
      <c r="E30" s="97" t="s">
        <v>158</v>
      </c>
      <c r="F30" s="70" t="s">
        <v>185</v>
      </c>
      <c r="G30" s="71" t="s">
        <v>114</v>
      </c>
      <c r="H30" s="71" t="s">
        <v>153</v>
      </c>
      <c r="I30" s="71"/>
      <c r="J30" s="71"/>
      <c r="K30" s="71"/>
      <c r="L30" s="84">
        <v>4</v>
      </c>
      <c r="M30" s="73" t="s">
        <v>143</v>
      </c>
      <c r="N30" s="74" t="s">
        <v>161</v>
      </c>
      <c r="O30" s="70"/>
      <c r="P30" s="70"/>
      <c r="Q30" s="70"/>
      <c r="R30" s="70"/>
      <c r="S30" s="70"/>
      <c r="T30" s="75">
        <f>+Y30*1.05</f>
        <v>0.25520833333333331</v>
      </c>
      <c r="U30" s="75">
        <f t="shared" si="34"/>
        <v>0.24913194444444442</v>
      </c>
      <c r="V30" s="75">
        <f t="shared" si="35"/>
        <v>0.24305555555555555</v>
      </c>
      <c r="W30" s="75">
        <f t="shared" si="36"/>
        <v>0.23697916666666666</v>
      </c>
      <c r="X30" s="75">
        <f>SUM(T30:W30)</f>
        <v>0.98437499999999989</v>
      </c>
      <c r="Y30" s="76">
        <v>0.24305555555555555</v>
      </c>
      <c r="Z30" s="77">
        <f t="shared" si="0"/>
        <v>0.15190972222222221</v>
      </c>
      <c r="AA30" s="77">
        <f t="shared" si="1"/>
        <v>0.1640625</v>
      </c>
      <c r="AB30" s="77">
        <f t="shared" si="2"/>
        <v>0.12152777777777778</v>
      </c>
      <c r="AC30" s="77">
        <f t="shared" si="38"/>
        <v>0.25520833333333331</v>
      </c>
      <c r="AD30" s="77">
        <f t="shared" si="39"/>
        <v>0.23090277777777776</v>
      </c>
      <c r="AE30" s="77"/>
      <c r="AF30" s="75">
        <f t="shared" si="40"/>
        <v>0.72916666666666663</v>
      </c>
      <c r="AG30" s="75">
        <f t="shared" si="41"/>
        <v>0.15190972222222221</v>
      </c>
      <c r="AH30" s="75">
        <f t="shared" si="42"/>
        <v>0.12152777777777778</v>
      </c>
      <c r="AI30" s="75">
        <f t="shared" si="43"/>
        <v>0.26250000000000001</v>
      </c>
      <c r="AJ30" s="75">
        <f t="shared" si="44"/>
        <v>0.1640625</v>
      </c>
      <c r="AK30" s="75">
        <f t="shared" si="3"/>
        <v>0.13125000000000001</v>
      </c>
      <c r="AL30" s="86">
        <v>0.77083333333333337</v>
      </c>
      <c r="AM30" s="78">
        <v>0.30625000000000002</v>
      </c>
      <c r="AN30" s="79">
        <f>+AO30-AM30</f>
        <v>-4.9305555555555547E-2</v>
      </c>
      <c r="AO30" s="80">
        <f t="shared" si="4"/>
        <v>0.25694444444444448</v>
      </c>
      <c r="AP30" s="86">
        <v>0.2638888888888889</v>
      </c>
      <c r="AQ30" s="80">
        <f t="shared" si="5"/>
        <v>0.79166666666666674</v>
      </c>
      <c r="AR30" s="80">
        <f t="shared" si="6"/>
        <v>0.81805555555555565</v>
      </c>
      <c r="AS30" s="80">
        <f t="shared" si="7"/>
        <v>0.25861111111111112</v>
      </c>
      <c r="AT30" s="80">
        <f t="shared" si="8"/>
        <v>0.25333333333333335</v>
      </c>
      <c r="AU30" s="80">
        <f t="shared" si="9"/>
        <v>0.16163194444444445</v>
      </c>
      <c r="AV30" s="80">
        <f t="shared" si="10"/>
        <v>0.13194444444444445</v>
      </c>
      <c r="AW30" s="80">
        <f t="shared" si="11"/>
        <v>0.10555555555555557</v>
      </c>
      <c r="AX30" s="80">
        <f t="shared" si="12"/>
        <v>0.12930555555555556</v>
      </c>
      <c r="AY30" s="80">
        <f t="shared" si="13"/>
        <v>0.27972222222222226</v>
      </c>
      <c r="AZ30" s="80">
        <f t="shared" si="14"/>
        <v>0.26722222222222225</v>
      </c>
      <c r="BA30" s="76">
        <f t="shared" si="15"/>
        <v>0.27236111111111116</v>
      </c>
      <c r="BB30" s="76">
        <f t="shared" si="16"/>
        <v>0.27750000000000002</v>
      </c>
      <c r="BC30" s="76">
        <f t="shared" si="17"/>
        <v>0.16059027777777779</v>
      </c>
      <c r="BD30" s="76">
        <f t="shared" si="18"/>
        <v>0.12847222222222224</v>
      </c>
      <c r="BE30" s="76">
        <f t="shared" si="19"/>
        <v>0.1027777777777778</v>
      </c>
      <c r="BF30" s="80">
        <f t="shared" si="20"/>
        <v>9.6354166666666685E-2</v>
      </c>
      <c r="BG30" s="80">
        <f t="shared" si="21"/>
        <v>0.10117187500000002</v>
      </c>
      <c r="BH30" s="80">
        <f t="shared" si="22"/>
        <v>0.24923611111111113</v>
      </c>
      <c r="BI30" s="80"/>
      <c r="BJ30" s="80">
        <f t="shared" si="23"/>
        <v>0.26722222222222225</v>
      </c>
      <c r="BK30" s="80"/>
      <c r="BL30" s="80">
        <f t="shared" si="24"/>
        <v>0.51645833333333335</v>
      </c>
      <c r="BM30" s="80" t="s">
        <v>221</v>
      </c>
      <c r="BN30" s="80">
        <v>0.52222222222222225</v>
      </c>
      <c r="BO30" s="80">
        <f t="shared" si="25"/>
        <v>0.85500000000000009</v>
      </c>
      <c r="BP30" s="80" t="s">
        <v>267</v>
      </c>
      <c r="BQ30" s="80" t="s">
        <v>260</v>
      </c>
      <c r="BR30" s="80">
        <f t="shared" si="26"/>
        <v>0.28500000000000003</v>
      </c>
      <c r="BS30" s="80">
        <f t="shared" si="27"/>
        <v>0.25333333333333335</v>
      </c>
      <c r="BT30" s="80">
        <f t="shared" si="28"/>
        <v>0.27312500000000001</v>
      </c>
      <c r="BU30" s="80">
        <f t="shared" si="29"/>
        <v>0.52645833333333336</v>
      </c>
      <c r="BV30" s="80">
        <f t="shared" si="30"/>
        <v>0.26520833333333338</v>
      </c>
      <c r="BW30" s="80">
        <f t="shared" si="31"/>
        <v>0.79166666666666674</v>
      </c>
      <c r="BX30" s="80">
        <f t="shared" si="32"/>
        <v>6.5972222222222224E-2</v>
      </c>
    </row>
    <row r="31" spans="1:76" ht="21.95" customHeight="1" x14ac:dyDescent="0.25">
      <c r="A31" s="61" t="s">
        <v>33</v>
      </c>
      <c r="B31" s="61" t="s">
        <v>32</v>
      </c>
      <c r="C31" s="56" t="s">
        <v>75</v>
      </c>
      <c r="D31" s="56">
        <v>12</v>
      </c>
      <c r="E31" s="57" t="s">
        <v>166</v>
      </c>
      <c r="F31" s="57" t="s">
        <v>186</v>
      </c>
      <c r="G31" s="58" t="s">
        <v>114</v>
      </c>
      <c r="H31" s="58" t="s">
        <v>153</v>
      </c>
      <c r="I31" s="58"/>
      <c r="J31" s="58"/>
      <c r="K31" s="58"/>
      <c r="L31" s="82">
        <v>5</v>
      </c>
      <c r="M31" s="88" t="s">
        <v>143</v>
      </c>
      <c r="N31" s="55" t="s">
        <v>161</v>
      </c>
      <c r="O31" s="58"/>
      <c r="P31" s="58"/>
      <c r="Q31" s="58"/>
      <c r="R31" s="58"/>
      <c r="S31" s="58"/>
      <c r="T31" s="62">
        <f>+Y31*1.05</f>
        <v>0.28802083333333339</v>
      </c>
      <c r="U31" s="62">
        <f t="shared" si="34"/>
        <v>0.28116319444444443</v>
      </c>
      <c r="V31" s="62">
        <f t="shared" si="35"/>
        <v>0.27430555555555558</v>
      </c>
      <c r="W31" s="62">
        <f t="shared" si="36"/>
        <v>0.26744791666666667</v>
      </c>
      <c r="X31" s="89" t="s">
        <v>150</v>
      </c>
      <c r="Y31" s="81">
        <v>0.27430555555555558</v>
      </c>
      <c r="Z31" s="64">
        <f t="shared" si="0"/>
        <v>0.17144097222222224</v>
      </c>
      <c r="AA31" s="64">
        <f t="shared" si="1"/>
        <v>0.18515625000000002</v>
      </c>
      <c r="AB31" s="64">
        <f t="shared" si="2"/>
        <v>0.13715277777777779</v>
      </c>
      <c r="AC31" s="64">
        <f t="shared" si="38"/>
        <v>0.28802083333333339</v>
      </c>
      <c r="AD31" s="64">
        <f t="shared" si="39"/>
        <v>0.26059027777777777</v>
      </c>
      <c r="AE31" s="64">
        <f t="shared" ref="AE31:AE37" si="48">+Y31*2</f>
        <v>0.54861111111111116</v>
      </c>
      <c r="AF31" s="62">
        <f t="shared" si="40"/>
        <v>0.82291666666666674</v>
      </c>
      <c r="AG31" s="62">
        <f t="shared" si="41"/>
        <v>0.17144097222222224</v>
      </c>
      <c r="AH31" s="62">
        <f t="shared" si="42"/>
        <v>0.13715277777777779</v>
      </c>
      <c r="AI31" s="62">
        <f t="shared" si="43"/>
        <v>0.29625000000000007</v>
      </c>
      <c r="AJ31" s="62">
        <f t="shared" si="44"/>
        <v>0.18515625000000005</v>
      </c>
      <c r="AK31" s="62">
        <f t="shared" si="3"/>
        <v>0.14812500000000003</v>
      </c>
      <c r="AL31" s="65">
        <v>0.81805555555555554</v>
      </c>
      <c r="AM31" s="65"/>
      <c r="AN31" s="66"/>
      <c r="AO31" s="67">
        <f t="shared" si="4"/>
        <v>0.2726851851851852</v>
      </c>
      <c r="AP31" s="67">
        <v>0.26250000000000001</v>
      </c>
      <c r="AQ31" s="67">
        <f t="shared" si="5"/>
        <v>0.78750000000000009</v>
      </c>
      <c r="AR31" s="67">
        <f t="shared" si="6"/>
        <v>0.81375000000000008</v>
      </c>
      <c r="AS31" s="67">
        <f t="shared" si="7"/>
        <v>0.25724999999999998</v>
      </c>
      <c r="AT31" s="67">
        <f t="shared" si="8"/>
        <v>0.252</v>
      </c>
      <c r="AU31" s="67">
        <f t="shared" si="9"/>
        <v>0.16078124999999999</v>
      </c>
      <c r="AV31" s="67">
        <f t="shared" si="10"/>
        <v>0.13125000000000001</v>
      </c>
      <c r="AW31" s="67">
        <f t="shared" si="11"/>
        <v>0.10500000000000001</v>
      </c>
      <c r="AX31" s="67">
        <f t="shared" si="12"/>
        <v>0.12862499999999999</v>
      </c>
      <c r="AY31" s="67">
        <f t="shared" si="13"/>
        <v>0.27825000000000005</v>
      </c>
      <c r="AZ31" s="67">
        <f t="shared" si="14"/>
        <v>0.28359259259259262</v>
      </c>
      <c r="BA31" s="63">
        <f t="shared" si="15"/>
        <v>0.2890462962962963</v>
      </c>
      <c r="BB31" s="63">
        <f t="shared" si="16"/>
        <v>0.29450000000000004</v>
      </c>
      <c r="BC31" s="63">
        <f t="shared" si="17"/>
        <v>0.17042824074074076</v>
      </c>
      <c r="BD31" s="63">
        <f t="shared" si="18"/>
        <v>0.1363425925925926</v>
      </c>
      <c r="BE31" s="63">
        <f t="shared" si="19"/>
        <v>0.10907407407407409</v>
      </c>
      <c r="BF31" s="67">
        <f t="shared" si="20"/>
        <v>0.10225694444444444</v>
      </c>
      <c r="BG31" s="67">
        <f t="shared" si="21"/>
        <v>0.10736979166666667</v>
      </c>
      <c r="BH31" s="67">
        <f t="shared" si="22"/>
        <v>0.26450462962962962</v>
      </c>
      <c r="BI31" s="67"/>
      <c r="BJ31" s="67">
        <f t="shared" si="23"/>
        <v>0.28359259259259262</v>
      </c>
      <c r="BK31" s="67"/>
      <c r="BL31" s="67">
        <f t="shared" si="24"/>
        <v>0.54809722222222224</v>
      </c>
      <c r="BM31" s="67" t="s">
        <v>215</v>
      </c>
      <c r="BN31" s="67">
        <v>0.56458333333333333</v>
      </c>
      <c r="BO31" s="67">
        <f t="shared" si="25"/>
        <v>0.85050000000000014</v>
      </c>
      <c r="BP31" s="67"/>
      <c r="BQ31" s="67" t="s">
        <v>258</v>
      </c>
      <c r="BR31" s="67">
        <f t="shared" si="26"/>
        <v>0.28350000000000003</v>
      </c>
      <c r="BS31" s="67">
        <f t="shared" si="27"/>
        <v>0.25200000000000006</v>
      </c>
      <c r="BT31" s="67">
        <f t="shared" si="28"/>
        <v>0.27168750000000003</v>
      </c>
      <c r="BU31" s="67">
        <f t="shared" si="29"/>
        <v>0.52368750000000008</v>
      </c>
      <c r="BV31" s="67">
        <f t="shared" si="30"/>
        <v>0.26381250000000006</v>
      </c>
      <c r="BW31" s="67">
        <f t="shared" si="31"/>
        <v>0.78750000000000009</v>
      </c>
      <c r="BX31" s="67">
        <f t="shared" si="32"/>
        <v>6.5625000000000003E-2</v>
      </c>
    </row>
    <row r="32" spans="1:76" ht="21.95" customHeight="1" x14ac:dyDescent="0.25">
      <c r="A32" s="21" t="s">
        <v>64</v>
      </c>
      <c r="B32" s="21" t="s">
        <v>79</v>
      </c>
      <c r="C32" s="10" t="s">
        <v>75</v>
      </c>
      <c r="D32" s="10">
        <v>11</v>
      </c>
      <c r="E32" s="5" t="s">
        <v>166</v>
      </c>
      <c r="F32" s="5" t="s">
        <v>186</v>
      </c>
      <c r="G32" s="31" t="s">
        <v>114</v>
      </c>
      <c r="H32" s="11" t="s">
        <v>153</v>
      </c>
      <c r="L32" s="12">
        <v>5</v>
      </c>
      <c r="M32" s="29" t="s">
        <v>143</v>
      </c>
      <c r="N32" s="21" t="s">
        <v>161</v>
      </c>
      <c r="T32" s="16"/>
      <c r="U32" s="14">
        <f t="shared" si="34"/>
        <v>0.29539930555555549</v>
      </c>
      <c r="V32" s="14">
        <f t="shared" si="35"/>
        <v>0.28819444444444442</v>
      </c>
      <c r="W32" s="14">
        <f t="shared" si="36"/>
        <v>0.28098958333333329</v>
      </c>
      <c r="X32" s="14">
        <f>SUM(U32:W32)</f>
        <v>0.86458333333333326</v>
      </c>
      <c r="Y32" s="20">
        <v>0.28819444444444442</v>
      </c>
      <c r="Z32" s="16">
        <f t="shared" si="0"/>
        <v>0.18012152777777776</v>
      </c>
      <c r="AA32" s="16">
        <f t="shared" si="1"/>
        <v>0.19453124999999999</v>
      </c>
      <c r="AB32" s="16">
        <f t="shared" si="2"/>
        <v>0.14409722222222221</v>
      </c>
      <c r="AC32" s="16">
        <f t="shared" si="38"/>
        <v>0.30260416666666667</v>
      </c>
      <c r="AD32" s="16">
        <f t="shared" si="39"/>
        <v>0.27378472222222217</v>
      </c>
      <c r="AE32" s="16">
        <f t="shared" si="48"/>
        <v>0.57638888888888884</v>
      </c>
      <c r="AF32" s="14">
        <f t="shared" si="40"/>
        <v>0.86458333333333326</v>
      </c>
      <c r="AG32" s="14">
        <f t="shared" si="41"/>
        <v>0.18012152777777776</v>
      </c>
      <c r="AH32" s="14">
        <f t="shared" si="42"/>
        <v>0.14409722222222221</v>
      </c>
      <c r="AI32" s="14">
        <f t="shared" si="43"/>
        <v>0.31124999999999997</v>
      </c>
      <c r="AJ32" s="14">
        <f t="shared" si="44"/>
        <v>0.19453124999999999</v>
      </c>
      <c r="AK32" s="14">
        <f t="shared" si="3"/>
        <v>0.15562499999999999</v>
      </c>
      <c r="AL32" s="17">
        <v>0.81041666666666667</v>
      </c>
      <c r="AM32" s="17"/>
      <c r="AN32" s="18"/>
      <c r="AO32" s="19">
        <f t="shared" si="4"/>
        <v>0.27013888888888887</v>
      </c>
      <c r="AP32" s="19">
        <v>0.2638888888888889</v>
      </c>
      <c r="AQ32" s="19">
        <f t="shared" si="5"/>
        <v>0.79166666666666674</v>
      </c>
      <c r="AR32" s="19">
        <f t="shared" si="6"/>
        <v>0.81805555555555565</v>
      </c>
      <c r="AS32" s="19">
        <f t="shared" si="7"/>
        <v>0.25861111111111112</v>
      </c>
      <c r="AT32" s="19">
        <f t="shared" si="8"/>
        <v>0.25333333333333335</v>
      </c>
      <c r="AU32" s="19">
        <f t="shared" si="9"/>
        <v>0.16163194444444445</v>
      </c>
      <c r="AV32" s="19">
        <f t="shared" si="10"/>
        <v>0.13194444444444445</v>
      </c>
      <c r="AW32" s="19">
        <f t="shared" si="11"/>
        <v>0.10555555555555557</v>
      </c>
      <c r="AX32" s="19">
        <f t="shared" si="12"/>
        <v>0.12930555555555556</v>
      </c>
      <c r="AY32" s="19">
        <f t="shared" si="13"/>
        <v>0.27972222222222226</v>
      </c>
      <c r="AZ32" s="19">
        <f t="shared" si="14"/>
        <v>0.28094444444444444</v>
      </c>
      <c r="BA32" s="20">
        <f t="shared" si="15"/>
        <v>0.2863472222222222</v>
      </c>
      <c r="BB32" s="20">
        <f t="shared" si="16"/>
        <v>0.29175000000000001</v>
      </c>
      <c r="BC32" s="20">
        <f t="shared" si="17"/>
        <v>0.16883680555555555</v>
      </c>
      <c r="BD32" s="20">
        <f t="shared" si="18"/>
        <v>0.13506944444444444</v>
      </c>
      <c r="BE32" s="20">
        <f t="shared" si="19"/>
        <v>0.10805555555555556</v>
      </c>
      <c r="BF32" s="19">
        <f t="shared" si="20"/>
        <v>0.10130208333333332</v>
      </c>
      <c r="BG32" s="19">
        <f t="shared" si="21"/>
        <v>0.10636718749999999</v>
      </c>
      <c r="BH32" s="19">
        <f t="shared" si="22"/>
        <v>0.26203472222222218</v>
      </c>
      <c r="BI32" s="19"/>
      <c r="BJ32" s="19">
        <f t="shared" si="23"/>
        <v>0.28094444444444444</v>
      </c>
      <c r="BK32" s="19"/>
      <c r="BL32" s="19">
        <f t="shared" si="24"/>
        <v>0.54297916666666657</v>
      </c>
      <c r="BM32" s="19" t="s">
        <v>214</v>
      </c>
      <c r="BN32" s="19">
        <v>0.69097222222222221</v>
      </c>
      <c r="BO32" s="19">
        <f t="shared" si="25"/>
        <v>0.85500000000000009</v>
      </c>
      <c r="BP32" s="19" t="s">
        <v>269</v>
      </c>
      <c r="BQ32" s="19" t="s">
        <v>260</v>
      </c>
      <c r="BR32" s="19">
        <f t="shared" si="26"/>
        <v>0.28500000000000003</v>
      </c>
      <c r="BS32" s="19">
        <f t="shared" si="27"/>
        <v>0.25333333333333335</v>
      </c>
      <c r="BT32" s="19">
        <f t="shared" si="28"/>
        <v>0.27312500000000001</v>
      </c>
      <c r="BU32" s="19">
        <f t="shared" si="29"/>
        <v>0.52645833333333336</v>
      </c>
      <c r="BV32" s="19">
        <f t="shared" si="30"/>
        <v>0.26520833333333338</v>
      </c>
      <c r="BW32" s="19">
        <f t="shared" si="31"/>
        <v>0.79166666666666674</v>
      </c>
      <c r="BX32" s="19">
        <f t="shared" si="32"/>
        <v>6.5972222222222224E-2</v>
      </c>
    </row>
    <row r="33" spans="1:210" ht="21.95" customHeight="1" x14ac:dyDescent="0.25">
      <c r="A33" s="21" t="s">
        <v>39</v>
      </c>
      <c r="B33" s="21" t="s">
        <v>38</v>
      </c>
      <c r="C33" s="10" t="s">
        <v>75</v>
      </c>
      <c r="D33" s="10">
        <v>12</v>
      </c>
      <c r="E33" s="5" t="s">
        <v>166</v>
      </c>
      <c r="F33" s="27" t="s">
        <v>131</v>
      </c>
      <c r="G33" s="31" t="s">
        <v>114</v>
      </c>
      <c r="H33" s="11" t="s">
        <v>153</v>
      </c>
      <c r="L33" s="12">
        <v>5</v>
      </c>
      <c r="M33" s="29" t="s">
        <v>143</v>
      </c>
      <c r="N33" s="21" t="s">
        <v>161</v>
      </c>
      <c r="T33" s="14">
        <f>+Y33*1.05</f>
        <v>0.29166666666666669</v>
      </c>
      <c r="U33" s="14">
        <f t="shared" si="34"/>
        <v>0.28472222222222221</v>
      </c>
      <c r="V33" s="14">
        <f t="shared" si="35"/>
        <v>0.27777777777777779</v>
      </c>
      <c r="W33" s="14">
        <f t="shared" si="36"/>
        <v>0.27083333333333331</v>
      </c>
      <c r="X33" s="32" t="s">
        <v>151</v>
      </c>
      <c r="Y33" s="20">
        <v>0.27777777777777779</v>
      </c>
      <c r="Z33" s="16">
        <f t="shared" si="0"/>
        <v>0.1736111111111111</v>
      </c>
      <c r="AA33" s="16">
        <f t="shared" si="1"/>
        <v>0.1875</v>
      </c>
      <c r="AB33" s="16">
        <f t="shared" si="2"/>
        <v>0.1388888888888889</v>
      </c>
      <c r="AC33" s="16">
        <f t="shared" si="38"/>
        <v>0.29166666666666669</v>
      </c>
      <c r="AD33" s="16">
        <f t="shared" si="39"/>
        <v>0.2638888888888889</v>
      </c>
      <c r="AE33" s="16">
        <f t="shared" si="48"/>
        <v>0.55555555555555558</v>
      </c>
      <c r="AF33" s="14">
        <f t="shared" si="40"/>
        <v>0.83333333333333337</v>
      </c>
      <c r="AG33" s="14">
        <f t="shared" si="41"/>
        <v>0.1736111111111111</v>
      </c>
      <c r="AH33" s="14">
        <f t="shared" si="42"/>
        <v>0.1388888888888889</v>
      </c>
      <c r="AI33" s="14">
        <f t="shared" si="43"/>
        <v>0.30000000000000004</v>
      </c>
      <c r="AJ33" s="14">
        <f t="shared" si="44"/>
        <v>0.18750000000000003</v>
      </c>
      <c r="AK33" s="14">
        <f t="shared" si="3"/>
        <v>0.15000000000000002</v>
      </c>
      <c r="AL33" s="17">
        <v>0.80833333333333335</v>
      </c>
      <c r="AM33" s="17"/>
      <c r="AN33" s="18"/>
      <c r="AO33" s="19">
        <f t="shared" si="4"/>
        <v>0.26944444444444443</v>
      </c>
      <c r="AP33" s="19">
        <v>0.2638888888888889</v>
      </c>
      <c r="AQ33" s="19">
        <f t="shared" si="5"/>
        <v>0.79166666666666674</v>
      </c>
      <c r="AR33" s="19">
        <f t="shared" si="6"/>
        <v>0.81805555555555565</v>
      </c>
      <c r="AS33" s="19">
        <f t="shared" si="7"/>
        <v>0.25861111111111112</v>
      </c>
      <c r="AT33" s="19">
        <f t="shared" si="8"/>
        <v>0.25333333333333335</v>
      </c>
      <c r="AU33" s="19">
        <f t="shared" si="9"/>
        <v>0.16163194444444445</v>
      </c>
      <c r="AV33" s="19">
        <f t="shared" si="10"/>
        <v>0.13194444444444445</v>
      </c>
      <c r="AW33" s="19">
        <f t="shared" si="11"/>
        <v>0.10555555555555557</v>
      </c>
      <c r="AX33" s="19">
        <f t="shared" si="12"/>
        <v>0.12930555555555556</v>
      </c>
      <c r="AY33" s="19">
        <f t="shared" si="13"/>
        <v>0.27972222222222226</v>
      </c>
      <c r="AZ33" s="19">
        <f t="shared" si="14"/>
        <v>0.28022222222222221</v>
      </c>
      <c r="BA33" s="20">
        <f t="shared" si="15"/>
        <v>0.28561111111111109</v>
      </c>
      <c r="BB33" s="20">
        <f t="shared" si="16"/>
        <v>0.29099999999999998</v>
      </c>
      <c r="BC33" s="20">
        <f t="shared" si="17"/>
        <v>0.16840277777777776</v>
      </c>
      <c r="BD33" s="20">
        <f t="shared" si="18"/>
        <v>0.13472222222222222</v>
      </c>
      <c r="BE33" s="20">
        <f t="shared" si="19"/>
        <v>0.10777777777777778</v>
      </c>
      <c r="BF33" s="19">
        <f t="shared" si="20"/>
        <v>0.10104166666666667</v>
      </c>
      <c r="BG33" s="19">
        <f t="shared" si="21"/>
        <v>0.10609375</v>
      </c>
      <c r="BH33" s="19">
        <f t="shared" si="22"/>
        <v>0.2613611111111111</v>
      </c>
      <c r="BI33" s="19"/>
      <c r="BJ33" s="19">
        <f t="shared" si="23"/>
        <v>0.28022222222222221</v>
      </c>
      <c r="BK33" s="19"/>
      <c r="BL33" s="19">
        <f t="shared" si="24"/>
        <v>0.54158333333333331</v>
      </c>
      <c r="BM33" s="19"/>
      <c r="BN33" s="19"/>
      <c r="BO33" s="19">
        <f t="shared" si="25"/>
        <v>0.85500000000000009</v>
      </c>
      <c r="BP33" s="19"/>
      <c r="BQ33" s="19" t="s">
        <v>258</v>
      </c>
      <c r="BR33" s="19">
        <f t="shared" si="26"/>
        <v>0.28500000000000003</v>
      </c>
      <c r="BS33" s="19">
        <f t="shared" si="27"/>
        <v>0.25333333333333335</v>
      </c>
      <c r="BT33" s="19">
        <f t="shared" si="28"/>
        <v>0.27312500000000001</v>
      </c>
      <c r="BU33" s="19">
        <f t="shared" si="29"/>
        <v>0.52645833333333336</v>
      </c>
      <c r="BV33" s="19">
        <f t="shared" si="30"/>
        <v>0.26520833333333338</v>
      </c>
      <c r="BW33" s="19">
        <f t="shared" si="31"/>
        <v>0.79166666666666674</v>
      </c>
      <c r="BX33" s="19">
        <f t="shared" si="32"/>
        <v>6.5972222222222224E-2</v>
      </c>
    </row>
    <row r="34" spans="1:210" ht="21.95" customHeight="1" x14ac:dyDescent="0.25">
      <c r="A34" s="21" t="s">
        <v>31</v>
      </c>
      <c r="B34" s="21" t="s">
        <v>30</v>
      </c>
      <c r="C34" s="10" t="s">
        <v>75</v>
      </c>
      <c r="D34" s="10">
        <v>11</v>
      </c>
      <c r="E34" s="5" t="s">
        <v>166</v>
      </c>
      <c r="F34" s="5" t="s">
        <v>186</v>
      </c>
      <c r="G34" s="11" t="s">
        <v>114</v>
      </c>
      <c r="H34" s="11" t="s">
        <v>153</v>
      </c>
      <c r="L34" s="12">
        <v>5</v>
      </c>
      <c r="M34" s="29" t="s">
        <v>143</v>
      </c>
      <c r="N34" s="21" t="s">
        <v>161</v>
      </c>
      <c r="T34" s="14">
        <f>+Y34*1.05</f>
        <v>0.28802083333333339</v>
      </c>
      <c r="U34" s="14">
        <f t="shared" si="34"/>
        <v>0.28116319444444443</v>
      </c>
      <c r="V34" s="14">
        <f t="shared" si="35"/>
        <v>0.27430555555555558</v>
      </c>
      <c r="W34" s="14">
        <f t="shared" si="36"/>
        <v>0.26744791666666667</v>
      </c>
      <c r="X34" s="32" t="s">
        <v>150</v>
      </c>
      <c r="Y34" s="20">
        <v>0.27430555555555558</v>
      </c>
      <c r="Z34" s="16">
        <f t="shared" ref="Z34:Z65" si="49">+Y34*0.625</f>
        <v>0.17144097222222224</v>
      </c>
      <c r="AA34" s="16">
        <f t="shared" ref="AA34:AA65" si="50">+Z34*1.08</f>
        <v>0.18515625000000002</v>
      </c>
      <c r="AB34" s="16">
        <f t="shared" ref="AB34:AB65" si="51">+Y34/2</f>
        <v>0.13715277777777779</v>
      </c>
      <c r="AC34" s="16">
        <f t="shared" si="38"/>
        <v>0.28802083333333339</v>
      </c>
      <c r="AD34" s="16">
        <f t="shared" si="39"/>
        <v>0.26059027777777777</v>
      </c>
      <c r="AE34" s="16">
        <f t="shared" si="48"/>
        <v>0.54861111111111116</v>
      </c>
      <c r="AF34" s="14">
        <f t="shared" si="40"/>
        <v>0.82291666666666674</v>
      </c>
      <c r="AG34" s="14">
        <f t="shared" si="41"/>
        <v>0.17144097222222224</v>
      </c>
      <c r="AH34" s="14">
        <f t="shared" si="42"/>
        <v>0.13715277777777779</v>
      </c>
      <c r="AI34" s="14">
        <f t="shared" si="43"/>
        <v>0.29625000000000007</v>
      </c>
      <c r="AJ34" s="14">
        <f t="shared" si="44"/>
        <v>0.18515625000000005</v>
      </c>
      <c r="AK34" s="14">
        <f t="shared" si="3"/>
        <v>0.14812500000000003</v>
      </c>
      <c r="AL34" s="17">
        <v>0.82152777777777775</v>
      </c>
      <c r="AM34" s="17"/>
      <c r="AN34" s="18"/>
      <c r="AO34" s="19">
        <f t="shared" ref="AO34:AO65" si="52">+AL34/3</f>
        <v>0.27384259259259258</v>
      </c>
      <c r="AP34" s="19">
        <v>0.2638888888888889</v>
      </c>
      <c r="AQ34" s="19">
        <f t="shared" ref="AQ34:AQ65" si="53">+AP34*3</f>
        <v>0.79166666666666674</v>
      </c>
      <c r="AR34" s="19">
        <f t="shared" ref="AR34:AR70" si="54">+AP34*3.1</f>
        <v>0.81805555555555565</v>
      </c>
      <c r="AS34" s="19">
        <f t="shared" ref="AS34:AS65" si="55">+AP34*0.98</f>
        <v>0.25861111111111112</v>
      </c>
      <c r="AT34" s="19">
        <f t="shared" ref="AT34:AT65" si="56">+AP34*0.96</f>
        <v>0.25333333333333335</v>
      </c>
      <c r="AU34" s="19">
        <f t="shared" ref="AU34:AU65" si="57">+AS34*0.625</f>
        <v>0.16163194444444445</v>
      </c>
      <c r="AV34" s="19">
        <f t="shared" ref="AV34:AV65" si="58">+AP34/2</f>
        <v>0.13194444444444445</v>
      </c>
      <c r="AW34" s="19">
        <f t="shared" ref="AW34:AW65" si="59">+AV34*0.8</f>
        <v>0.10555555555555557</v>
      </c>
      <c r="AX34" s="19">
        <f t="shared" ref="AX34:AX65" si="60">+AS34/2</f>
        <v>0.12930555555555556</v>
      </c>
      <c r="AY34" s="19">
        <f t="shared" ref="AY34:AY65" si="61">+AP34*1.06</f>
        <v>0.27972222222222226</v>
      </c>
      <c r="AZ34" s="19">
        <f t="shared" ref="AZ34:AZ65" si="62">+AO34*1.04</f>
        <v>0.28479629629629627</v>
      </c>
      <c r="BA34" s="20">
        <f t="shared" ref="BA34:BA65" si="63">+AO34*1.06</f>
        <v>0.29027314814814814</v>
      </c>
      <c r="BB34" s="20">
        <f t="shared" ref="BB34:BB65" si="64">+AO34*1.08</f>
        <v>0.29575000000000001</v>
      </c>
      <c r="BC34" s="20">
        <f t="shared" ref="BC34:BC65" si="65">+AO34*0.625</f>
        <v>0.17115162037037035</v>
      </c>
      <c r="BD34" s="20">
        <f t="shared" ref="BD34:BD65" si="66">+AO34/2</f>
        <v>0.13692129629629629</v>
      </c>
      <c r="BE34" s="20">
        <f t="shared" ref="BE34:BE65" si="67">+BD34*0.8</f>
        <v>0.10953703703703704</v>
      </c>
      <c r="BF34" s="19">
        <f t="shared" ref="BF34:BF65" si="68">+AO34*0.375</f>
        <v>0.10269097222222222</v>
      </c>
      <c r="BG34" s="19">
        <f t="shared" ref="BG34:BG65" si="69">+BF34*1.05</f>
        <v>0.10782552083333333</v>
      </c>
      <c r="BH34" s="19">
        <f t="shared" ref="BH34:BH65" si="70">+AO34*0.97</f>
        <v>0.26562731481481477</v>
      </c>
      <c r="BI34" s="19"/>
      <c r="BJ34" s="19">
        <f t="shared" ref="BJ34:BJ65" si="71">+AO34*1.04</f>
        <v>0.28479629629629627</v>
      </c>
      <c r="BK34" s="19"/>
      <c r="BL34" s="19">
        <f t="shared" ref="BL34:BL65" si="72">+BH34+BJ34</f>
        <v>0.55042361111111104</v>
      </c>
      <c r="BM34" s="19" t="s">
        <v>215</v>
      </c>
      <c r="BN34" s="19"/>
      <c r="BO34" s="19">
        <f t="shared" ref="BO34:BO69" si="73">+AQ34*1.08</f>
        <v>0.85500000000000009</v>
      </c>
      <c r="BP34" s="19"/>
      <c r="BQ34" s="19" t="s">
        <v>258</v>
      </c>
      <c r="BR34" s="19">
        <f t="shared" ref="BR34:BR65" si="74">+AP34*1.08</f>
        <v>0.28500000000000003</v>
      </c>
      <c r="BS34" s="19">
        <f t="shared" ref="BS34:BS65" si="75">+AQ34*0.32</f>
        <v>0.25333333333333335</v>
      </c>
      <c r="BT34" s="19">
        <f t="shared" ref="BT34:BT65" si="76">+AQ34*0.345</f>
        <v>0.27312500000000001</v>
      </c>
      <c r="BU34" s="19">
        <f t="shared" ref="BU34:BU65" si="77">SUM(BS34:BT34)</f>
        <v>0.52645833333333336</v>
      </c>
      <c r="BV34" s="19">
        <f t="shared" ref="BV34:BV65" si="78">+AQ34*0.335</f>
        <v>0.26520833333333338</v>
      </c>
      <c r="BW34" s="19">
        <f t="shared" ref="BW34:BW65" si="79">SUM(BS34,BT34,BV34)</f>
        <v>0.79166666666666674</v>
      </c>
      <c r="BX34" s="19">
        <f t="shared" ref="BX34:BX65" si="80">+AP34/4</f>
        <v>6.5972222222222224E-2</v>
      </c>
    </row>
    <row r="35" spans="1:210" ht="21.95" customHeight="1" thickBot="1" x14ac:dyDescent="0.3">
      <c r="A35" s="74" t="s">
        <v>37</v>
      </c>
      <c r="B35" s="74" t="s">
        <v>36</v>
      </c>
      <c r="C35" s="69" t="s">
        <v>75</v>
      </c>
      <c r="D35" s="69">
        <v>12</v>
      </c>
      <c r="E35" s="70" t="s">
        <v>166</v>
      </c>
      <c r="F35" s="70" t="s">
        <v>186</v>
      </c>
      <c r="G35" s="99" t="s">
        <v>114</v>
      </c>
      <c r="H35" s="71" t="s">
        <v>153</v>
      </c>
      <c r="I35" s="71"/>
      <c r="J35" s="71"/>
      <c r="K35" s="71"/>
      <c r="L35" s="84">
        <v>5</v>
      </c>
      <c r="M35" s="90" t="s">
        <v>143</v>
      </c>
      <c r="N35" s="68" t="s">
        <v>161</v>
      </c>
      <c r="O35" s="71"/>
      <c r="P35" s="71"/>
      <c r="Q35" s="71"/>
      <c r="R35" s="71"/>
      <c r="S35" s="71"/>
      <c r="T35" s="75">
        <f>+Y35*1.05</f>
        <v>0.29166666666666669</v>
      </c>
      <c r="U35" s="75">
        <f t="shared" si="34"/>
        <v>0.28472222222222221</v>
      </c>
      <c r="V35" s="75">
        <f t="shared" si="35"/>
        <v>0.27777777777777779</v>
      </c>
      <c r="W35" s="75">
        <f t="shared" si="36"/>
        <v>0.27083333333333331</v>
      </c>
      <c r="X35" s="91" t="s">
        <v>151</v>
      </c>
      <c r="Y35" s="85">
        <v>0.27777777777777779</v>
      </c>
      <c r="Z35" s="77">
        <f t="shared" si="49"/>
        <v>0.1736111111111111</v>
      </c>
      <c r="AA35" s="77">
        <f t="shared" si="50"/>
        <v>0.1875</v>
      </c>
      <c r="AB35" s="77">
        <f t="shared" si="51"/>
        <v>0.1388888888888889</v>
      </c>
      <c r="AC35" s="77">
        <f t="shared" si="38"/>
        <v>0.29166666666666669</v>
      </c>
      <c r="AD35" s="77">
        <f t="shared" si="39"/>
        <v>0.2638888888888889</v>
      </c>
      <c r="AE35" s="77">
        <f t="shared" si="48"/>
        <v>0.55555555555555558</v>
      </c>
      <c r="AF35" s="75">
        <f t="shared" si="40"/>
        <v>0.83333333333333337</v>
      </c>
      <c r="AG35" s="75">
        <f t="shared" si="41"/>
        <v>0.1736111111111111</v>
      </c>
      <c r="AH35" s="75">
        <f t="shared" si="42"/>
        <v>0.1388888888888889</v>
      </c>
      <c r="AI35" s="75">
        <f t="shared" si="43"/>
        <v>0.30000000000000004</v>
      </c>
      <c r="AJ35" s="75">
        <f t="shared" si="44"/>
        <v>0.18750000000000003</v>
      </c>
      <c r="AK35" s="75">
        <f t="shared" si="3"/>
        <v>0.15000000000000002</v>
      </c>
      <c r="AL35" s="78">
        <v>0.82847222222222228</v>
      </c>
      <c r="AM35" s="78"/>
      <c r="AN35" s="79"/>
      <c r="AO35" s="80">
        <f t="shared" si="52"/>
        <v>0.27615740740740741</v>
      </c>
      <c r="AP35" s="80">
        <v>0.26597222222222222</v>
      </c>
      <c r="AQ35" s="80">
        <f t="shared" si="53"/>
        <v>0.79791666666666661</v>
      </c>
      <c r="AR35" s="80">
        <f t="shared" si="54"/>
        <v>0.82451388888888888</v>
      </c>
      <c r="AS35" s="80">
        <f t="shared" si="55"/>
        <v>0.26065277777777779</v>
      </c>
      <c r="AT35" s="80">
        <f t="shared" si="56"/>
        <v>0.2553333333333333</v>
      </c>
      <c r="AU35" s="80">
        <f t="shared" si="57"/>
        <v>0.16290798611111112</v>
      </c>
      <c r="AV35" s="80">
        <f t="shared" si="58"/>
        <v>0.13298611111111111</v>
      </c>
      <c r="AW35" s="80">
        <f t="shared" si="59"/>
        <v>0.10638888888888889</v>
      </c>
      <c r="AX35" s="80">
        <f t="shared" si="60"/>
        <v>0.13032638888888889</v>
      </c>
      <c r="AY35" s="80">
        <f t="shared" si="61"/>
        <v>0.28193055555555557</v>
      </c>
      <c r="AZ35" s="80">
        <f t="shared" si="62"/>
        <v>0.28720370370370374</v>
      </c>
      <c r="BA35" s="76">
        <f t="shared" si="63"/>
        <v>0.29272685185185188</v>
      </c>
      <c r="BB35" s="76">
        <f t="shared" si="64"/>
        <v>0.29825000000000002</v>
      </c>
      <c r="BC35" s="76">
        <f t="shared" si="65"/>
        <v>0.17259837962962962</v>
      </c>
      <c r="BD35" s="76">
        <f t="shared" si="66"/>
        <v>0.1380787037037037</v>
      </c>
      <c r="BE35" s="76">
        <f t="shared" si="67"/>
        <v>0.11046296296296297</v>
      </c>
      <c r="BF35" s="80">
        <f t="shared" si="68"/>
        <v>0.10355902777777778</v>
      </c>
      <c r="BG35" s="80">
        <f t="shared" si="69"/>
        <v>0.10873697916666668</v>
      </c>
      <c r="BH35" s="80">
        <f t="shared" si="70"/>
        <v>0.2678726851851852</v>
      </c>
      <c r="BI35" s="80"/>
      <c r="BJ35" s="80">
        <f t="shared" si="71"/>
        <v>0.28720370370370374</v>
      </c>
      <c r="BK35" s="80"/>
      <c r="BL35" s="80">
        <f t="shared" si="72"/>
        <v>0.55507638888888899</v>
      </c>
      <c r="BM35" s="80" t="s">
        <v>216</v>
      </c>
      <c r="BN35" s="80">
        <v>0.60069444444444442</v>
      </c>
      <c r="BO35" s="80">
        <f t="shared" si="73"/>
        <v>0.86175000000000002</v>
      </c>
      <c r="BP35" s="80"/>
      <c r="BQ35" s="80" t="s">
        <v>258</v>
      </c>
      <c r="BR35" s="80">
        <f t="shared" si="74"/>
        <v>0.28725000000000001</v>
      </c>
      <c r="BS35" s="80">
        <f t="shared" si="75"/>
        <v>0.2553333333333333</v>
      </c>
      <c r="BT35" s="80">
        <f t="shared" si="76"/>
        <v>0.27528124999999998</v>
      </c>
      <c r="BU35" s="80">
        <f t="shared" si="77"/>
        <v>0.53061458333333333</v>
      </c>
      <c r="BV35" s="80">
        <f t="shared" si="78"/>
        <v>0.26730208333333333</v>
      </c>
      <c r="BW35" s="80">
        <f t="shared" si="79"/>
        <v>0.79791666666666661</v>
      </c>
      <c r="BX35" s="80">
        <f t="shared" si="80"/>
        <v>6.6493055555555555E-2</v>
      </c>
      <c r="BZ35" s="39"/>
    </row>
    <row r="36" spans="1:210" ht="21.95" customHeight="1" x14ac:dyDescent="0.25">
      <c r="A36" s="55" t="s">
        <v>56</v>
      </c>
      <c r="B36" s="55" t="s">
        <v>55</v>
      </c>
      <c r="C36" s="56" t="s">
        <v>74</v>
      </c>
      <c r="D36" s="56">
        <v>9</v>
      </c>
      <c r="E36" s="57" t="s">
        <v>157</v>
      </c>
      <c r="F36" s="57" t="s">
        <v>197</v>
      </c>
      <c r="G36" s="58" t="s">
        <v>114</v>
      </c>
      <c r="H36" s="58" t="s">
        <v>114</v>
      </c>
      <c r="I36" s="64">
        <v>0.27083333333333331</v>
      </c>
      <c r="J36" s="64">
        <f t="shared" ref="J36:J42" si="81">+I36*2</f>
        <v>0.54166666666666663</v>
      </c>
      <c r="K36" s="64">
        <v>0.56388888888888888</v>
      </c>
      <c r="L36" s="82">
        <v>6</v>
      </c>
      <c r="M36" s="88" t="s">
        <v>144</v>
      </c>
      <c r="N36" s="61" t="s">
        <v>162</v>
      </c>
      <c r="O36" s="58"/>
      <c r="P36" s="58"/>
      <c r="Q36" s="58"/>
      <c r="R36" s="58"/>
      <c r="S36" s="58"/>
      <c r="T36" s="64"/>
      <c r="U36" s="62">
        <f t="shared" si="34"/>
        <v>0.29184027777777771</v>
      </c>
      <c r="V36" s="62">
        <f t="shared" ref="V36:V67" si="82">+Y36</f>
        <v>0.28472222222222221</v>
      </c>
      <c r="W36" s="62">
        <f t="shared" ref="W36:W67" si="83">+Y36*0.975</f>
        <v>0.27760416666666665</v>
      </c>
      <c r="X36" s="62">
        <f>SUM(U36:W36)</f>
        <v>0.85416666666666652</v>
      </c>
      <c r="Y36" s="63">
        <v>0.28472222222222221</v>
      </c>
      <c r="Z36" s="64">
        <f t="shared" si="49"/>
        <v>0.1779513888888889</v>
      </c>
      <c r="AA36" s="64">
        <f t="shared" si="50"/>
        <v>0.19218750000000001</v>
      </c>
      <c r="AB36" s="64">
        <f t="shared" si="51"/>
        <v>0.1423611111111111</v>
      </c>
      <c r="AC36" s="64">
        <f t="shared" ref="AC36:AC67" si="84">+Y36*1.05</f>
        <v>0.29895833333333333</v>
      </c>
      <c r="AD36" s="64">
        <f t="shared" ref="AD36:AD67" si="85">+Y36*0.95</f>
        <v>0.27048611111111109</v>
      </c>
      <c r="AE36" s="64">
        <f t="shared" si="48"/>
        <v>0.56944444444444442</v>
      </c>
      <c r="AF36" s="62">
        <f t="shared" si="40"/>
        <v>0.85416666666666663</v>
      </c>
      <c r="AG36" s="62">
        <f t="shared" ref="AG36:AG57" si="86">+Y36*0.625</f>
        <v>0.1779513888888889</v>
      </c>
      <c r="AH36" s="62">
        <f t="shared" ref="AH36:AH57" si="87">+Y36/2</f>
        <v>0.1423611111111111</v>
      </c>
      <c r="AI36" s="62">
        <f t="shared" si="43"/>
        <v>0.3075</v>
      </c>
      <c r="AJ36" s="62">
        <f t="shared" si="44"/>
        <v>0.19218750000000001</v>
      </c>
      <c r="AK36" s="62">
        <f t="shared" si="3"/>
        <v>0.15375</v>
      </c>
      <c r="AL36" s="65">
        <v>0.82986111111111116</v>
      </c>
      <c r="AM36" s="65"/>
      <c r="AN36" s="66"/>
      <c r="AO36" s="67">
        <f t="shared" si="52"/>
        <v>0.27662037037037041</v>
      </c>
      <c r="AP36" s="67">
        <v>0.2638888888888889</v>
      </c>
      <c r="AQ36" s="67">
        <f t="shared" si="53"/>
        <v>0.79166666666666674</v>
      </c>
      <c r="AR36" s="67">
        <f t="shared" si="54"/>
        <v>0.81805555555555565</v>
      </c>
      <c r="AS36" s="67">
        <f t="shared" si="55"/>
        <v>0.25861111111111112</v>
      </c>
      <c r="AT36" s="67">
        <f t="shared" si="56"/>
        <v>0.25333333333333335</v>
      </c>
      <c r="AU36" s="67">
        <f t="shared" si="57"/>
        <v>0.16163194444444445</v>
      </c>
      <c r="AV36" s="67">
        <f t="shared" si="58"/>
        <v>0.13194444444444445</v>
      </c>
      <c r="AW36" s="67">
        <f t="shared" si="59"/>
        <v>0.10555555555555557</v>
      </c>
      <c r="AX36" s="67">
        <f t="shared" si="60"/>
        <v>0.12930555555555556</v>
      </c>
      <c r="AY36" s="67">
        <f t="shared" si="61"/>
        <v>0.27972222222222226</v>
      </c>
      <c r="AZ36" s="67">
        <f t="shared" si="62"/>
        <v>0.28768518518518521</v>
      </c>
      <c r="BA36" s="63">
        <f t="shared" si="63"/>
        <v>0.29321759259259267</v>
      </c>
      <c r="BB36" s="63">
        <f t="shared" si="64"/>
        <v>0.29875000000000007</v>
      </c>
      <c r="BC36" s="63">
        <f t="shared" si="65"/>
        <v>0.17288773148148151</v>
      </c>
      <c r="BD36" s="63">
        <f t="shared" si="66"/>
        <v>0.1383101851851852</v>
      </c>
      <c r="BE36" s="63">
        <f t="shared" si="67"/>
        <v>0.11064814814814816</v>
      </c>
      <c r="BF36" s="67">
        <f t="shared" si="68"/>
        <v>0.1037326388888889</v>
      </c>
      <c r="BG36" s="67">
        <f t="shared" si="69"/>
        <v>0.10891927083333335</v>
      </c>
      <c r="BH36" s="67">
        <f t="shared" si="70"/>
        <v>0.26832175925925927</v>
      </c>
      <c r="BI36" s="67"/>
      <c r="BJ36" s="67">
        <f t="shared" si="71"/>
        <v>0.28768518518518521</v>
      </c>
      <c r="BK36" s="67"/>
      <c r="BL36" s="67">
        <f t="shared" si="72"/>
        <v>0.55600694444444443</v>
      </c>
      <c r="BM36" s="67" t="s">
        <v>228</v>
      </c>
      <c r="BN36" s="67"/>
      <c r="BO36" s="67">
        <f t="shared" si="73"/>
        <v>0.85500000000000009</v>
      </c>
      <c r="BP36" s="67" t="s">
        <v>267</v>
      </c>
      <c r="BQ36" s="67" t="s">
        <v>260</v>
      </c>
      <c r="BR36" s="67">
        <f t="shared" si="74"/>
        <v>0.28500000000000003</v>
      </c>
      <c r="BS36" s="67">
        <f t="shared" si="75"/>
        <v>0.25333333333333335</v>
      </c>
      <c r="BT36" s="67">
        <f t="shared" si="76"/>
        <v>0.27312500000000001</v>
      </c>
      <c r="BU36" s="67">
        <f t="shared" si="77"/>
        <v>0.52645833333333336</v>
      </c>
      <c r="BV36" s="67">
        <f t="shared" si="78"/>
        <v>0.26520833333333338</v>
      </c>
      <c r="BW36" s="67">
        <f t="shared" si="79"/>
        <v>0.79166666666666674</v>
      </c>
      <c r="BX36" s="67">
        <f t="shared" si="80"/>
        <v>6.5972222222222224E-2</v>
      </c>
    </row>
    <row r="37" spans="1:210" ht="21.95" customHeight="1" x14ac:dyDescent="0.25">
      <c r="A37" s="21" t="s">
        <v>43</v>
      </c>
      <c r="B37" s="21" t="s">
        <v>42</v>
      </c>
      <c r="C37" s="10" t="s">
        <v>74</v>
      </c>
      <c r="D37" s="10">
        <v>10</v>
      </c>
      <c r="E37" s="5" t="s">
        <v>157</v>
      </c>
      <c r="F37" s="27" t="s">
        <v>131</v>
      </c>
      <c r="G37" s="11" t="s">
        <v>114</v>
      </c>
      <c r="H37" s="11" t="s">
        <v>114</v>
      </c>
      <c r="I37" s="16">
        <v>0.27083333333333331</v>
      </c>
      <c r="J37" s="16">
        <f t="shared" si="81"/>
        <v>0.54166666666666663</v>
      </c>
      <c r="K37" s="16">
        <v>0.52500000000000002</v>
      </c>
      <c r="L37" s="12">
        <v>6</v>
      </c>
      <c r="M37" s="29" t="s">
        <v>144</v>
      </c>
      <c r="N37" s="61" t="s">
        <v>162</v>
      </c>
      <c r="O37" s="5"/>
      <c r="P37" s="5"/>
      <c r="Q37" s="5"/>
      <c r="R37" s="5"/>
      <c r="S37" s="5"/>
      <c r="T37" s="14"/>
      <c r="U37" s="14">
        <f t="shared" si="34"/>
        <v>0.26692708333333331</v>
      </c>
      <c r="V37" s="14">
        <f t="shared" si="82"/>
        <v>0.26041666666666669</v>
      </c>
      <c r="W37" s="14">
        <f t="shared" si="83"/>
        <v>0.25390625</v>
      </c>
      <c r="X37" s="14">
        <f>SUM(U37:W37)</f>
        <v>0.78125</v>
      </c>
      <c r="Y37" s="20">
        <v>0.26041666666666669</v>
      </c>
      <c r="Z37" s="16">
        <f t="shared" si="49"/>
        <v>0.16276041666666669</v>
      </c>
      <c r="AA37" s="16">
        <f t="shared" si="50"/>
        <v>0.17578125000000003</v>
      </c>
      <c r="AB37" s="16">
        <f t="shared" si="51"/>
        <v>0.13020833333333334</v>
      </c>
      <c r="AC37" s="16">
        <f t="shared" si="84"/>
        <v>0.27343750000000006</v>
      </c>
      <c r="AD37" s="16">
        <f t="shared" si="85"/>
        <v>0.24739583333333334</v>
      </c>
      <c r="AE37" s="16">
        <f t="shared" si="48"/>
        <v>0.52083333333333337</v>
      </c>
      <c r="AF37" s="14">
        <f t="shared" si="40"/>
        <v>0.78125</v>
      </c>
      <c r="AG37" s="14">
        <f t="shared" si="86"/>
        <v>0.16276041666666669</v>
      </c>
      <c r="AH37" s="14">
        <f t="shared" si="87"/>
        <v>0.13020833333333334</v>
      </c>
      <c r="AI37" s="14">
        <f t="shared" si="43"/>
        <v>0.28125000000000006</v>
      </c>
      <c r="AJ37" s="14">
        <f t="shared" si="44"/>
        <v>0.17578125000000003</v>
      </c>
      <c r="AK37" s="14">
        <f t="shared" si="3"/>
        <v>0.14062500000000003</v>
      </c>
      <c r="AL37" s="17">
        <v>0.83888888888888891</v>
      </c>
      <c r="AM37" s="17"/>
      <c r="AN37" s="18"/>
      <c r="AO37" s="19">
        <f t="shared" si="52"/>
        <v>0.27962962962962962</v>
      </c>
      <c r="AP37" s="19">
        <v>0.2638888888888889</v>
      </c>
      <c r="AQ37" s="19">
        <f t="shared" si="53"/>
        <v>0.79166666666666674</v>
      </c>
      <c r="AR37" s="19">
        <f t="shared" si="54"/>
        <v>0.81805555555555565</v>
      </c>
      <c r="AS37" s="19">
        <f t="shared" si="55"/>
        <v>0.25861111111111112</v>
      </c>
      <c r="AT37" s="19">
        <f t="shared" si="56"/>
        <v>0.25333333333333335</v>
      </c>
      <c r="AU37" s="19">
        <f t="shared" si="57"/>
        <v>0.16163194444444445</v>
      </c>
      <c r="AV37" s="19">
        <f t="shared" si="58"/>
        <v>0.13194444444444445</v>
      </c>
      <c r="AW37" s="19">
        <f t="shared" si="59"/>
        <v>0.10555555555555557</v>
      </c>
      <c r="AX37" s="19">
        <f t="shared" si="60"/>
        <v>0.12930555555555556</v>
      </c>
      <c r="AY37" s="19">
        <f t="shared" si="61"/>
        <v>0.27972222222222226</v>
      </c>
      <c r="AZ37" s="19">
        <f t="shared" si="62"/>
        <v>0.2908148148148148</v>
      </c>
      <c r="BA37" s="20">
        <f t="shared" si="63"/>
        <v>0.2964074074074074</v>
      </c>
      <c r="BB37" s="20">
        <f t="shared" si="64"/>
        <v>0.30199999999999999</v>
      </c>
      <c r="BC37" s="20">
        <f t="shared" si="65"/>
        <v>0.17476851851851852</v>
      </c>
      <c r="BD37" s="20">
        <f t="shared" si="66"/>
        <v>0.13981481481481481</v>
      </c>
      <c r="BE37" s="20">
        <f t="shared" si="67"/>
        <v>0.11185185185185186</v>
      </c>
      <c r="BF37" s="19">
        <f t="shared" si="68"/>
        <v>0.1048611111111111</v>
      </c>
      <c r="BG37" s="19">
        <f t="shared" si="69"/>
        <v>0.11010416666666666</v>
      </c>
      <c r="BH37" s="19">
        <f t="shared" si="70"/>
        <v>0.27124074074074073</v>
      </c>
      <c r="BI37" s="19"/>
      <c r="BJ37" s="19">
        <f t="shared" si="71"/>
        <v>0.2908148148148148</v>
      </c>
      <c r="BK37" s="19"/>
      <c r="BL37" s="19">
        <f t="shared" si="72"/>
        <v>0.56205555555555553</v>
      </c>
      <c r="BM37" s="19"/>
      <c r="BN37" s="19"/>
      <c r="BO37" s="19">
        <f t="shared" si="73"/>
        <v>0.85500000000000009</v>
      </c>
      <c r="BP37" s="19" t="s">
        <v>267</v>
      </c>
      <c r="BQ37" s="19" t="s">
        <v>260</v>
      </c>
      <c r="BR37" s="19">
        <f t="shared" si="74"/>
        <v>0.28500000000000003</v>
      </c>
      <c r="BS37" s="19">
        <f t="shared" si="75"/>
        <v>0.25333333333333335</v>
      </c>
      <c r="BT37" s="19">
        <f t="shared" si="76"/>
        <v>0.27312500000000001</v>
      </c>
      <c r="BU37" s="19">
        <f t="shared" si="77"/>
        <v>0.52645833333333336</v>
      </c>
      <c r="BV37" s="19">
        <f t="shared" si="78"/>
        <v>0.26520833333333338</v>
      </c>
      <c r="BW37" s="19">
        <f t="shared" si="79"/>
        <v>0.79166666666666674</v>
      </c>
      <c r="BX37" s="19">
        <f t="shared" si="80"/>
        <v>6.5972222222222224E-2</v>
      </c>
    </row>
    <row r="38" spans="1:210" ht="21.95" customHeight="1" x14ac:dyDescent="0.25">
      <c r="A38" s="21" t="s">
        <v>69</v>
      </c>
      <c r="B38" s="21" t="s">
        <v>46</v>
      </c>
      <c r="C38" s="22" t="s">
        <v>74</v>
      </c>
      <c r="D38" s="22">
        <v>9</v>
      </c>
      <c r="E38" s="27" t="s">
        <v>131</v>
      </c>
      <c r="F38" s="5" t="s">
        <v>197</v>
      </c>
      <c r="G38" s="11" t="s">
        <v>114</v>
      </c>
      <c r="H38" s="11" t="s">
        <v>114</v>
      </c>
      <c r="I38" s="16">
        <v>0.27777777777777779</v>
      </c>
      <c r="J38" s="16">
        <f t="shared" si="81"/>
        <v>0.55555555555555558</v>
      </c>
      <c r="K38" s="16">
        <v>0.56458333333333333</v>
      </c>
      <c r="L38" s="12">
        <v>6</v>
      </c>
      <c r="M38" s="29" t="s">
        <v>144</v>
      </c>
      <c r="N38" s="61" t="s">
        <v>162</v>
      </c>
      <c r="T38" s="16"/>
      <c r="U38" s="14">
        <f t="shared" si="34"/>
        <v>0.29184027777777771</v>
      </c>
      <c r="V38" s="14">
        <f t="shared" si="82"/>
        <v>0.28472222222222221</v>
      </c>
      <c r="W38" s="14">
        <f t="shared" si="83"/>
        <v>0.27760416666666665</v>
      </c>
      <c r="X38" s="14">
        <f>SUM(U38:W38)</f>
        <v>0.85416666666666652</v>
      </c>
      <c r="Y38" s="20">
        <v>0.28472222222222221</v>
      </c>
      <c r="Z38" s="16">
        <f t="shared" si="49"/>
        <v>0.1779513888888889</v>
      </c>
      <c r="AA38" s="16">
        <f t="shared" si="50"/>
        <v>0.19218750000000001</v>
      </c>
      <c r="AB38" s="16">
        <f t="shared" si="51"/>
        <v>0.1423611111111111</v>
      </c>
      <c r="AC38" s="16">
        <f t="shared" si="84"/>
        <v>0.29895833333333333</v>
      </c>
      <c r="AD38" s="16">
        <f t="shared" si="85"/>
        <v>0.27048611111111109</v>
      </c>
      <c r="AE38" s="16"/>
      <c r="AF38" s="14">
        <f t="shared" si="40"/>
        <v>0.85416666666666663</v>
      </c>
      <c r="AG38" s="14">
        <f t="shared" si="86"/>
        <v>0.1779513888888889</v>
      </c>
      <c r="AH38" s="14">
        <f t="shared" si="87"/>
        <v>0.1423611111111111</v>
      </c>
      <c r="AI38" s="14">
        <f t="shared" si="43"/>
        <v>0.3075</v>
      </c>
      <c r="AJ38" s="14">
        <f t="shared" si="44"/>
        <v>0.19218750000000001</v>
      </c>
      <c r="AK38" s="14">
        <f t="shared" si="3"/>
        <v>0.15375</v>
      </c>
      <c r="AL38" s="26">
        <v>0.85416666666666663</v>
      </c>
      <c r="AM38" s="17">
        <v>0.27500000000000002</v>
      </c>
      <c r="AN38" s="18">
        <f>+AO38-AM38</f>
        <v>9.7222222222221877E-3</v>
      </c>
      <c r="AO38" s="19">
        <f t="shared" si="52"/>
        <v>0.28472222222222221</v>
      </c>
      <c r="AP38" s="26">
        <v>0.2638888888888889</v>
      </c>
      <c r="AQ38" s="19">
        <f t="shared" si="53"/>
        <v>0.79166666666666674</v>
      </c>
      <c r="AR38" s="19">
        <f t="shared" si="54"/>
        <v>0.81805555555555565</v>
      </c>
      <c r="AS38" s="19">
        <f t="shared" si="55"/>
        <v>0.25861111111111112</v>
      </c>
      <c r="AT38" s="19">
        <f t="shared" si="56"/>
        <v>0.25333333333333335</v>
      </c>
      <c r="AU38" s="19">
        <f t="shared" si="57"/>
        <v>0.16163194444444445</v>
      </c>
      <c r="AV38" s="19">
        <f t="shared" si="58"/>
        <v>0.13194444444444445</v>
      </c>
      <c r="AW38" s="19">
        <f t="shared" si="59"/>
        <v>0.10555555555555557</v>
      </c>
      <c r="AX38" s="19">
        <f t="shared" si="60"/>
        <v>0.12930555555555556</v>
      </c>
      <c r="AY38" s="19">
        <f t="shared" si="61"/>
        <v>0.27972222222222226</v>
      </c>
      <c r="AZ38" s="19">
        <f t="shared" si="62"/>
        <v>0.2961111111111111</v>
      </c>
      <c r="BA38" s="20">
        <f t="shared" si="63"/>
        <v>0.30180555555555555</v>
      </c>
      <c r="BB38" s="20">
        <f t="shared" si="64"/>
        <v>0.3075</v>
      </c>
      <c r="BC38" s="20">
        <f t="shared" si="65"/>
        <v>0.1779513888888889</v>
      </c>
      <c r="BD38" s="20">
        <f t="shared" si="66"/>
        <v>0.1423611111111111</v>
      </c>
      <c r="BE38" s="20">
        <f t="shared" si="67"/>
        <v>0.11388888888888889</v>
      </c>
      <c r="BF38" s="19">
        <f t="shared" si="68"/>
        <v>0.10677083333333333</v>
      </c>
      <c r="BG38" s="19">
        <f t="shared" si="69"/>
        <v>0.112109375</v>
      </c>
      <c r="BH38" s="19">
        <f t="shared" si="70"/>
        <v>0.27618055555555554</v>
      </c>
      <c r="BI38" s="19"/>
      <c r="BJ38" s="19">
        <f t="shared" si="71"/>
        <v>0.2961111111111111</v>
      </c>
      <c r="BK38" s="19"/>
      <c r="BL38" s="19">
        <f t="shared" si="72"/>
        <v>0.57229166666666664</v>
      </c>
      <c r="BM38" s="19" t="s">
        <v>237</v>
      </c>
      <c r="BN38" s="19"/>
      <c r="BO38" s="19">
        <f t="shared" si="73"/>
        <v>0.85500000000000009</v>
      </c>
      <c r="BP38" s="19" t="s">
        <v>267</v>
      </c>
      <c r="BQ38" s="19" t="s">
        <v>260</v>
      </c>
      <c r="BR38" s="19">
        <f t="shared" si="74"/>
        <v>0.28500000000000003</v>
      </c>
      <c r="BS38" s="19">
        <f t="shared" si="75"/>
        <v>0.25333333333333335</v>
      </c>
      <c r="BT38" s="19">
        <f t="shared" si="76"/>
        <v>0.27312500000000001</v>
      </c>
      <c r="BU38" s="19">
        <f t="shared" si="77"/>
        <v>0.52645833333333336</v>
      </c>
      <c r="BV38" s="19">
        <f t="shared" si="78"/>
        <v>0.26520833333333338</v>
      </c>
      <c r="BW38" s="19">
        <f t="shared" si="79"/>
        <v>0.79166666666666674</v>
      </c>
      <c r="BX38" s="19">
        <f t="shared" si="80"/>
        <v>6.5972222222222224E-2</v>
      </c>
    </row>
    <row r="39" spans="1:210" ht="21.95" customHeight="1" x14ac:dyDescent="0.25">
      <c r="A39" s="21" t="s">
        <v>21</v>
      </c>
      <c r="B39" s="21" t="s">
        <v>52</v>
      </c>
      <c r="C39" s="10" t="s">
        <v>74</v>
      </c>
      <c r="D39" s="10">
        <v>9</v>
      </c>
      <c r="E39" s="5" t="s">
        <v>157</v>
      </c>
      <c r="F39" s="5" t="s">
        <v>197</v>
      </c>
      <c r="G39" s="11" t="s">
        <v>114</v>
      </c>
      <c r="H39" s="11" t="s">
        <v>114</v>
      </c>
      <c r="I39" s="16">
        <v>0.27777777777777779</v>
      </c>
      <c r="J39" s="16">
        <f t="shared" si="81"/>
        <v>0.55555555555555558</v>
      </c>
      <c r="K39" s="16">
        <v>0.54027777777777775</v>
      </c>
      <c r="L39" s="12">
        <v>6</v>
      </c>
      <c r="M39" s="29" t="s">
        <v>144</v>
      </c>
      <c r="N39" s="61" t="s">
        <v>162</v>
      </c>
      <c r="T39" s="16"/>
      <c r="U39" s="14">
        <f t="shared" si="34"/>
        <v>0.28472222222222221</v>
      </c>
      <c r="V39" s="14">
        <f t="shared" si="82"/>
        <v>0.27777777777777779</v>
      </c>
      <c r="W39" s="14">
        <f t="shared" si="83"/>
        <v>0.27083333333333331</v>
      </c>
      <c r="X39" s="14">
        <f>SUM(U39:W39)</f>
        <v>0.83333333333333326</v>
      </c>
      <c r="Y39" s="20">
        <v>0.27777777777777779</v>
      </c>
      <c r="Z39" s="16">
        <f t="shared" si="49"/>
        <v>0.1736111111111111</v>
      </c>
      <c r="AA39" s="16">
        <f t="shared" si="50"/>
        <v>0.1875</v>
      </c>
      <c r="AB39" s="16">
        <f t="shared" si="51"/>
        <v>0.1388888888888889</v>
      </c>
      <c r="AC39" s="16">
        <f t="shared" si="84"/>
        <v>0.29166666666666669</v>
      </c>
      <c r="AD39" s="16">
        <f t="shared" si="85"/>
        <v>0.2638888888888889</v>
      </c>
      <c r="AE39" s="16">
        <f t="shared" ref="AE39:AE45" si="88">+Y39*2</f>
        <v>0.55555555555555558</v>
      </c>
      <c r="AF39" s="14">
        <f t="shared" si="40"/>
        <v>0.83333333333333337</v>
      </c>
      <c r="AG39" s="14">
        <f t="shared" si="86"/>
        <v>0.1736111111111111</v>
      </c>
      <c r="AH39" s="14">
        <f t="shared" si="87"/>
        <v>0.1388888888888889</v>
      </c>
      <c r="AI39" s="14">
        <f t="shared" si="43"/>
        <v>0.30000000000000004</v>
      </c>
      <c r="AJ39" s="14">
        <f t="shared" si="44"/>
        <v>0.18750000000000003</v>
      </c>
      <c r="AK39" s="14">
        <f t="shared" si="3"/>
        <v>0.15000000000000002</v>
      </c>
      <c r="AL39" s="17">
        <v>0.8520833333333333</v>
      </c>
      <c r="AM39" s="17">
        <v>0.28333333333333333</v>
      </c>
      <c r="AN39" s="18">
        <f>+AO39-AM39</f>
        <v>6.9444444444444198E-4</v>
      </c>
      <c r="AO39" s="19">
        <f t="shared" si="52"/>
        <v>0.28402777777777777</v>
      </c>
      <c r="AP39" s="26">
        <v>0.2638888888888889</v>
      </c>
      <c r="AQ39" s="19">
        <f t="shared" si="53"/>
        <v>0.79166666666666674</v>
      </c>
      <c r="AR39" s="19">
        <f t="shared" si="54"/>
        <v>0.81805555555555565</v>
      </c>
      <c r="AS39" s="19">
        <f t="shared" si="55"/>
        <v>0.25861111111111112</v>
      </c>
      <c r="AT39" s="19">
        <f t="shared" si="56"/>
        <v>0.25333333333333335</v>
      </c>
      <c r="AU39" s="19">
        <f t="shared" si="57"/>
        <v>0.16163194444444445</v>
      </c>
      <c r="AV39" s="19">
        <f t="shared" si="58"/>
        <v>0.13194444444444445</v>
      </c>
      <c r="AW39" s="19">
        <f t="shared" si="59"/>
        <v>0.10555555555555557</v>
      </c>
      <c r="AX39" s="19">
        <f t="shared" si="60"/>
        <v>0.12930555555555556</v>
      </c>
      <c r="AY39" s="19">
        <f t="shared" si="61"/>
        <v>0.27972222222222226</v>
      </c>
      <c r="AZ39" s="19">
        <f t="shared" si="62"/>
        <v>0.29538888888888887</v>
      </c>
      <c r="BA39" s="20">
        <f t="shared" si="63"/>
        <v>0.30106944444444445</v>
      </c>
      <c r="BB39" s="20">
        <f t="shared" si="64"/>
        <v>0.30675000000000002</v>
      </c>
      <c r="BC39" s="20">
        <f t="shared" si="65"/>
        <v>0.1775173611111111</v>
      </c>
      <c r="BD39" s="20">
        <f t="shared" si="66"/>
        <v>0.14201388888888888</v>
      </c>
      <c r="BE39" s="20">
        <f t="shared" si="67"/>
        <v>0.11361111111111111</v>
      </c>
      <c r="BF39" s="19">
        <f t="shared" si="68"/>
        <v>0.10651041666666666</v>
      </c>
      <c r="BG39" s="19">
        <f t="shared" si="69"/>
        <v>0.1118359375</v>
      </c>
      <c r="BH39" s="19">
        <f t="shared" si="70"/>
        <v>0.2755069444444444</v>
      </c>
      <c r="BI39" s="19"/>
      <c r="BJ39" s="19">
        <f t="shared" si="71"/>
        <v>0.29538888888888887</v>
      </c>
      <c r="BK39" s="19"/>
      <c r="BL39" s="19">
        <f t="shared" si="72"/>
        <v>0.57089583333333327</v>
      </c>
      <c r="BM39" s="19" t="s">
        <v>237</v>
      </c>
      <c r="BN39" s="19"/>
      <c r="BO39" s="19">
        <f t="shared" si="73"/>
        <v>0.85500000000000009</v>
      </c>
      <c r="BP39" s="19" t="s">
        <v>267</v>
      </c>
      <c r="BQ39" s="35" t="s">
        <v>260</v>
      </c>
      <c r="BR39" s="19">
        <f t="shared" si="74"/>
        <v>0.28500000000000003</v>
      </c>
      <c r="BS39" s="19">
        <f t="shared" si="75"/>
        <v>0.25333333333333335</v>
      </c>
      <c r="BT39" s="19">
        <f t="shared" si="76"/>
        <v>0.27312500000000001</v>
      </c>
      <c r="BU39" s="19">
        <f t="shared" si="77"/>
        <v>0.52645833333333336</v>
      </c>
      <c r="BV39" s="19">
        <f t="shared" si="78"/>
        <v>0.26520833333333338</v>
      </c>
      <c r="BW39" s="19">
        <f t="shared" si="79"/>
        <v>0.79166666666666674</v>
      </c>
      <c r="BX39" s="19">
        <f t="shared" si="80"/>
        <v>6.5972222222222224E-2</v>
      </c>
    </row>
    <row r="40" spans="1:210" s="33" customFormat="1" ht="21.95" customHeight="1" x14ac:dyDescent="0.25">
      <c r="A40" s="21" t="s">
        <v>119</v>
      </c>
      <c r="B40" s="21" t="s">
        <v>16</v>
      </c>
      <c r="C40" s="22" t="s">
        <v>74</v>
      </c>
      <c r="D40" s="22">
        <v>9</v>
      </c>
      <c r="E40" s="5" t="s">
        <v>157</v>
      </c>
      <c r="F40" s="5" t="s">
        <v>197</v>
      </c>
      <c r="G40" s="11" t="s">
        <v>114</v>
      </c>
      <c r="H40" s="11" t="s">
        <v>114</v>
      </c>
      <c r="I40" s="16">
        <v>0.29166666666666669</v>
      </c>
      <c r="J40" s="16">
        <f t="shared" si="81"/>
        <v>0.58333333333333337</v>
      </c>
      <c r="K40" s="16">
        <v>0.57986111111111116</v>
      </c>
      <c r="L40" s="12">
        <v>6</v>
      </c>
      <c r="M40" s="29" t="s">
        <v>144</v>
      </c>
      <c r="N40" s="61" t="s">
        <v>162</v>
      </c>
      <c r="O40" s="11"/>
      <c r="P40" s="11"/>
      <c r="Q40" s="11"/>
      <c r="R40" s="11"/>
      <c r="S40" s="11"/>
      <c r="T40" s="16"/>
      <c r="U40" s="16"/>
      <c r="V40" s="16">
        <f t="shared" si="82"/>
        <v>0.2986111111111111</v>
      </c>
      <c r="W40" s="16">
        <f t="shared" si="83"/>
        <v>0.29114583333333333</v>
      </c>
      <c r="X40" s="16">
        <f>SUM(V40:W40)</f>
        <v>0.58975694444444438</v>
      </c>
      <c r="Y40" s="20">
        <v>0.2986111111111111</v>
      </c>
      <c r="Z40" s="16">
        <f t="shared" si="49"/>
        <v>0.18663194444444445</v>
      </c>
      <c r="AA40" s="16">
        <f t="shared" si="50"/>
        <v>0.20156250000000001</v>
      </c>
      <c r="AB40" s="16">
        <f t="shared" si="51"/>
        <v>0.14930555555555555</v>
      </c>
      <c r="AC40" s="16">
        <f t="shared" si="84"/>
        <v>0.31354166666666666</v>
      </c>
      <c r="AD40" s="16">
        <f t="shared" si="85"/>
        <v>0.28368055555555555</v>
      </c>
      <c r="AE40" s="16">
        <f t="shared" si="88"/>
        <v>0.59722222222222221</v>
      </c>
      <c r="AF40" s="14">
        <f t="shared" si="40"/>
        <v>0.89583333333333326</v>
      </c>
      <c r="AG40" s="14">
        <f t="shared" si="86"/>
        <v>0.18663194444444445</v>
      </c>
      <c r="AH40" s="14">
        <f t="shared" si="87"/>
        <v>0.14930555555555555</v>
      </c>
      <c r="AI40" s="14">
        <f t="shared" si="43"/>
        <v>0.32250000000000001</v>
      </c>
      <c r="AJ40" s="14">
        <f t="shared" si="44"/>
        <v>0.20156250000000001</v>
      </c>
      <c r="AK40" s="14">
        <f t="shared" si="3"/>
        <v>0.16125</v>
      </c>
      <c r="AL40" s="17">
        <v>0.88194444444444442</v>
      </c>
      <c r="AM40" s="17">
        <v>0.28611111111111109</v>
      </c>
      <c r="AN40" s="18">
        <f>+AO40-AM40</f>
        <v>7.8703703703703609E-3</v>
      </c>
      <c r="AO40" s="19">
        <f t="shared" si="52"/>
        <v>0.29398148148148145</v>
      </c>
      <c r="AP40" s="26">
        <v>0.2638888888888889</v>
      </c>
      <c r="AQ40" s="19">
        <f t="shared" si="53"/>
        <v>0.79166666666666674</v>
      </c>
      <c r="AR40" s="19">
        <f t="shared" si="54"/>
        <v>0.81805555555555565</v>
      </c>
      <c r="AS40" s="19">
        <f t="shared" si="55"/>
        <v>0.25861111111111112</v>
      </c>
      <c r="AT40" s="19">
        <f t="shared" si="56"/>
        <v>0.25333333333333335</v>
      </c>
      <c r="AU40" s="19">
        <f t="shared" si="57"/>
        <v>0.16163194444444445</v>
      </c>
      <c r="AV40" s="19">
        <f t="shared" si="58"/>
        <v>0.13194444444444445</v>
      </c>
      <c r="AW40" s="19">
        <f t="shared" si="59"/>
        <v>0.10555555555555557</v>
      </c>
      <c r="AX40" s="19">
        <f t="shared" si="60"/>
        <v>0.12930555555555556</v>
      </c>
      <c r="AY40" s="19">
        <f t="shared" si="61"/>
        <v>0.27972222222222226</v>
      </c>
      <c r="AZ40" s="19">
        <f t="shared" si="62"/>
        <v>0.3057407407407407</v>
      </c>
      <c r="BA40" s="20">
        <f t="shared" si="63"/>
        <v>0.31162037037037038</v>
      </c>
      <c r="BB40" s="20">
        <f t="shared" si="64"/>
        <v>0.3175</v>
      </c>
      <c r="BC40" s="20">
        <f t="shared" si="65"/>
        <v>0.1837384259259259</v>
      </c>
      <c r="BD40" s="20">
        <f t="shared" si="66"/>
        <v>0.14699074074074073</v>
      </c>
      <c r="BE40" s="20">
        <f t="shared" si="67"/>
        <v>0.11759259259259258</v>
      </c>
      <c r="BF40" s="19">
        <f t="shared" si="68"/>
        <v>0.11024305555555555</v>
      </c>
      <c r="BG40" s="19">
        <f t="shared" si="69"/>
        <v>0.11575520833333333</v>
      </c>
      <c r="BH40" s="19">
        <f t="shared" si="70"/>
        <v>0.28516203703703702</v>
      </c>
      <c r="BI40" s="19"/>
      <c r="BJ40" s="19">
        <f t="shared" si="71"/>
        <v>0.3057407407407407</v>
      </c>
      <c r="BK40" s="19"/>
      <c r="BL40" s="19">
        <f t="shared" si="72"/>
        <v>0.59090277777777778</v>
      </c>
      <c r="BM40" s="19" t="s">
        <v>238</v>
      </c>
      <c r="BN40" s="19"/>
      <c r="BO40" s="19">
        <f t="shared" si="73"/>
        <v>0.85500000000000009</v>
      </c>
      <c r="BP40" s="19" t="s">
        <v>267</v>
      </c>
      <c r="BQ40" s="35" t="s">
        <v>260</v>
      </c>
      <c r="BR40" s="19">
        <f t="shared" si="74"/>
        <v>0.28500000000000003</v>
      </c>
      <c r="BS40" s="19">
        <f t="shared" si="75"/>
        <v>0.25333333333333335</v>
      </c>
      <c r="BT40" s="19">
        <f t="shared" si="76"/>
        <v>0.27312500000000001</v>
      </c>
      <c r="BU40" s="19">
        <f t="shared" si="77"/>
        <v>0.52645833333333336</v>
      </c>
      <c r="BV40" s="19">
        <f t="shared" si="78"/>
        <v>0.26520833333333338</v>
      </c>
      <c r="BW40" s="19">
        <f t="shared" si="79"/>
        <v>0.79166666666666674</v>
      </c>
      <c r="BX40" s="19">
        <f t="shared" si="80"/>
        <v>6.5972222222222224E-2</v>
      </c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/>
      <c r="HB40" s="8"/>
    </row>
    <row r="41" spans="1:210" ht="21.95" customHeight="1" x14ac:dyDescent="0.25">
      <c r="A41" s="21" t="s">
        <v>1</v>
      </c>
      <c r="B41" s="21" t="s">
        <v>82</v>
      </c>
      <c r="C41" s="10" t="s">
        <v>74</v>
      </c>
      <c r="D41" s="10">
        <v>9</v>
      </c>
      <c r="E41" s="5" t="s">
        <v>157</v>
      </c>
      <c r="F41" s="5" t="s">
        <v>197</v>
      </c>
      <c r="G41" s="11" t="s">
        <v>114</v>
      </c>
      <c r="H41" s="11" t="s">
        <v>114</v>
      </c>
      <c r="I41" s="16">
        <v>0.27083333333333331</v>
      </c>
      <c r="J41" s="16">
        <f t="shared" si="81"/>
        <v>0.54166666666666663</v>
      </c>
      <c r="K41" s="16">
        <v>0.55694444444444446</v>
      </c>
      <c r="L41" s="12">
        <v>6</v>
      </c>
      <c r="M41" s="29" t="s">
        <v>144</v>
      </c>
      <c r="N41" s="61" t="s">
        <v>162</v>
      </c>
      <c r="T41" s="16"/>
      <c r="U41" s="14">
        <f>+Y41*1.025</f>
        <v>0.29184027777777771</v>
      </c>
      <c r="V41" s="14">
        <f t="shared" si="82"/>
        <v>0.28472222222222221</v>
      </c>
      <c r="W41" s="14">
        <f t="shared" si="83"/>
        <v>0.27760416666666665</v>
      </c>
      <c r="X41" s="14">
        <f>SUM(U41:W41)</f>
        <v>0.85416666666666652</v>
      </c>
      <c r="Y41" s="20">
        <v>0.28472222222222221</v>
      </c>
      <c r="Z41" s="16">
        <f t="shared" si="49"/>
        <v>0.1779513888888889</v>
      </c>
      <c r="AA41" s="16">
        <f t="shared" si="50"/>
        <v>0.19218750000000001</v>
      </c>
      <c r="AB41" s="16">
        <f t="shared" si="51"/>
        <v>0.1423611111111111</v>
      </c>
      <c r="AC41" s="16">
        <f t="shared" si="84"/>
        <v>0.29895833333333333</v>
      </c>
      <c r="AD41" s="16">
        <f t="shared" si="85"/>
        <v>0.27048611111111109</v>
      </c>
      <c r="AE41" s="16">
        <f t="shared" si="88"/>
        <v>0.56944444444444442</v>
      </c>
      <c r="AF41" s="14">
        <f t="shared" si="40"/>
        <v>0.85416666666666663</v>
      </c>
      <c r="AG41" s="14">
        <f t="shared" si="86"/>
        <v>0.1779513888888889</v>
      </c>
      <c r="AH41" s="14">
        <f t="shared" si="87"/>
        <v>0.1423611111111111</v>
      </c>
      <c r="AI41" s="14">
        <f t="shared" si="43"/>
        <v>0.3075</v>
      </c>
      <c r="AJ41" s="14">
        <f t="shared" si="44"/>
        <v>0.19218750000000001</v>
      </c>
      <c r="AK41" s="14">
        <f t="shared" si="3"/>
        <v>0.15375</v>
      </c>
      <c r="AL41" s="34">
        <v>0.84583333333333333</v>
      </c>
      <c r="AM41" s="34"/>
      <c r="AN41" s="18"/>
      <c r="AO41" s="19">
        <f t="shared" si="52"/>
        <v>0.28194444444444444</v>
      </c>
      <c r="AP41" s="19">
        <v>0.2673611111111111</v>
      </c>
      <c r="AQ41" s="19">
        <f t="shared" si="53"/>
        <v>0.80208333333333326</v>
      </c>
      <c r="AR41" s="19">
        <f t="shared" si="54"/>
        <v>0.82881944444444444</v>
      </c>
      <c r="AS41" s="19">
        <f t="shared" si="55"/>
        <v>0.26201388888888888</v>
      </c>
      <c r="AT41" s="19">
        <f t="shared" si="56"/>
        <v>0.25666666666666665</v>
      </c>
      <c r="AU41" s="19">
        <f t="shared" si="57"/>
        <v>0.16375868055555554</v>
      </c>
      <c r="AV41" s="19">
        <f t="shared" si="58"/>
        <v>0.13368055555555555</v>
      </c>
      <c r="AW41" s="19">
        <f t="shared" si="59"/>
        <v>0.10694444444444445</v>
      </c>
      <c r="AX41" s="19">
        <f t="shared" si="60"/>
        <v>0.13100694444444444</v>
      </c>
      <c r="AY41" s="19">
        <f t="shared" si="61"/>
        <v>0.28340277777777778</v>
      </c>
      <c r="AZ41" s="19">
        <f t="shared" si="62"/>
        <v>0.29322222222222222</v>
      </c>
      <c r="BA41" s="20">
        <f t="shared" si="63"/>
        <v>0.29886111111111113</v>
      </c>
      <c r="BB41" s="20">
        <f t="shared" si="64"/>
        <v>0.30449999999999999</v>
      </c>
      <c r="BC41" s="20">
        <f t="shared" si="65"/>
        <v>0.17621527777777779</v>
      </c>
      <c r="BD41" s="20">
        <f t="shared" si="66"/>
        <v>0.14097222222222222</v>
      </c>
      <c r="BE41" s="20">
        <f t="shared" si="67"/>
        <v>0.11277777777777778</v>
      </c>
      <c r="BF41" s="19">
        <f t="shared" si="68"/>
        <v>0.10572916666666667</v>
      </c>
      <c r="BG41" s="19">
        <f t="shared" si="69"/>
        <v>0.11101562500000001</v>
      </c>
      <c r="BH41" s="19">
        <f t="shared" si="70"/>
        <v>0.2734861111111111</v>
      </c>
      <c r="BI41" s="35"/>
      <c r="BJ41" s="19">
        <f t="shared" si="71"/>
        <v>0.29322222222222222</v>
      </c>
      <c r="BK41" s="35"/>
      <c r="BL41" s="19">
        <f t="shared" si="72"/>
        <v>0.56670833333333337</v>
      </c>
      <c r="BM41" s="35" t="s">
        <v>229</v>
      </c>
      <c r="BN41" s="35"/>
      <c r="BO41" s="19">
        <f t="shared" si="73"/>
        <v>0.86624999999999996</v>
      </c>
      <c r="BP41" s="19" t="s">
        <v>267</v>
      </c>
      <c r="BQ41" s="35" t="s">
        <v>260</v>
      </c>
      <c r="BR41" s="19">
        <f t="shared" si="74"/>
        <v>0.28875000000000001</v>
      </c>
      <c r="BS41" s="19">
        <f t="shared" si="75"/>
        <v>0.25666666666666665</v>
      </c>
      <c r="BT41" s="19">
        <f t="shared" si="76"/>
        <v>0.27671874999999996</v>
      </c>
      <c r="BU41" s="19">
        <f t="shared" si="77"/>
        <v>0.53338541666666661</v>
      </c>
      <c r="BV41" s="19">
        <f t="shared" si="78"/>
        <v>0.26869791666666665</v>
      </c>
      <c r="BW41" s="19">
        <f t="shared" si="79"/>
        <v>0.80208333333333326</v>
      </c>
      <c r="BX41" s="19">
        <f t="shared" si="80"/>
        <v>6.6840277777777776E-2</v>
      </c>
      <c r="BY41" s="33"/>
      <c r="BZ41" s="33"/>
      <c r="CA41" s="33"/>
      <c r="CB41" s="33"/>
      <c r="CC41" s="33"/>
      <c r="CD41" s="33"/>
      <c r="CE41" s="33"/>
      <c r="CF41" s="33"/>
      <c r="CG41" s="33"/>
      <c r="CH41" s="33"/>
      <c r="CI41" s="33"/>
      <c r="CJ41" s="33"/>
      <c r="CK41" s="33"/>
      <c r="CL41" s="33"/>
      <c r="CM41" s="33"/>
      <c r="CN41" s="33"/>
      <c r="CO41" s="33"/>
      <c r="CP41" s="33"/>
      <c r="CQ41" s="33"/>
      <c r="CR41" s="33"/>
      <c r="CS41" s="33"/>
      <c r="CT41" s="33"/>
      <c r="CU41" s="33"/>
      <c r="CV41" s="33"/>
      <c r="CW41" s="33"/>
      <c r="CX41" s="33"/>
      <c r="CY41" s="33"/>
      <c r="CZ41" s="33"/>
      <c r="DA41" s="33"/>
      <c r="DB41" s="33"/>
      <c r="DC41" s="33"/>
      <c r="DD41" s="33"/>
      <c r="DE41" s="33"/>
      <c r="DF41" s="33"/>
      <c r="DG41" s="33"/>
      <c r="DH41" s="33"/>
      <c r="DI41" s="33"/>
      <c r="DJ41" s="33"/>
      <c r="DK41" s="33"/>
      <c r="DL41" s="33"/>
      <c r="DM41" s="33"/>
      <c r="DN41" s="33"/>
      <c r="DO41" s="33"/>
      <c r="DP41" s="33"/>
      <c r="DQ41" s="33"/>
      <c r="DR41" s="33"/>
      <c r="DS41" s="33"/>
      <c r="DT41" s="33"/>
      <c r="DU41" s="33"/>
      <c r="DV41" s="33"/>
      <c r="DW41" s="33"/>
      <c r="DX41" s="33"/>
      <c r="DY41" s="33"/>
      <c r="DZ41" s="33"/>
      <c r="EA41" s="33"/>
      <c r="EB41" s="33"/>
      <c r="EC41" s="33"/>
      <c r="ED41" s="33"/>
      <c r="EE41" s="33"/>
      <c r="EF41" s="33"/>
      <c r="EG41" s="33"/>
      <c r="EH41" s="33"/>
      <c r="EI41" s="33"/>
      <c r="EJ41" s="33"/>
      <c r="EK41" s="33"/>
      <c r="EL41" s="33"/>
      <c r="EM41" s="33"/>
      <c r="EN41" s="33"/>
      <c r="EO41" s="33"/>
      <c r="EP41" s="33"/>
      <c r="EQ41" s="33"/>
      <c r="ER41" s="33"/>
      <c r="ES41" s="33"/>
      <c r="ET41" s="33"/>
      <c r="EU41" s="33"/>
      <c r="EV41" s="33"/>
      <c r="EW41" s="33"/>
      <c r="EX41" s="33"/>
      <c r="EY41" s="33"/>
      <c r="EZ41" s="33"/>
      <c r="FA41" s="33"/>
      <c r="FB41" s="33"/>
      <c r="FC41" s="33"/>
      <c r="FD41" s="33"/>
      <c r="FE41" s="33"/>
      <c r="FF41" s="33"/>
      <c r="FG41" s="33"/>
      <c r="FH41" s="33"/>
      <c r="FI41" s="33"/>
      <c r="FJ41" s="33"/>
      <c r="FK41" s="33"/>
      <c r="FL41" s="33"/>
      <c r="FM41" s="33"/>
      <c r="FN41" s="33"/>
      <c r="FO41" s="33"/>
      <c r="FP41" s="33"/>
      <c r="FQ41" s="33"/>
      <c r="FR41" s="33"/>
      <c r="FS41" s="33"/>
      <c r="FT41" s="33"/>
      <c r="FU41" s="33"/>
      <c r="FV41" s="33"/>
      <c r="FW41" s="33"/>
      <c r="FX41" s="33"/>
      <c r="FY41" s="33"/>
      <c r="FZ41" s="33"/>
      <c r="GA41" s="33"/>
      <c r="GB41" s="33"/>
      <c r="GC41" s="33"/>
      <c r="GD41" s="33"/>
      <c r="GE41" s="33"/>
      <c r="GF41" s="33"/>
      <c r="GG41" s="33"/>
      <c r="GH41" s="33"/>
      <c r="GI41" s="33"/>
      <c r="GJ41" s="33"/>
      <c r="GK41" s="33"/>
      <c r="GL41" s="33"/>
      <c r="GM41" s="33"/>
      <c r="GN41" s="33"/>
      <c r="GO41" s="33"/>
      <c r="GP41" s="33"/>
      <c r="GQ41" s="33"/>
      <c r="GR41" s="33"/>
      <c r="GS41" s="33"/>
      <c r="GT41" s="33"/>
      <c r="GU41" s="33"/>
      <c r="GV41" s="33"/>
      <c r="GW41" s="33"/>
      <c r="GX41" s="33"/>
      <c r="GY41" s="33"/>
    </row>
    <row r="42" spans="1:210" ht="21.95" customHeight="1" x14ac:dyDescent="0.25">
      <c r="A42" s="21" t="s">
        <v>54</v>
      </c>
      <c r="B42" s="21" t="s">
        <v>53</v>
      </c>
      <c r="C42" s="10" t="s">
        <v>74</v>
      </c>
      <c r="D42" s="10">
        <v>9</v>
      </c>
      <c r="E42" s="5" t="s">
        <v>157</v>
      </c>
      <c r="F42" s="5" t="s">
        <v>197</v>
      </c>
      <c r="G42" s="11" t="s">
        <v>114</v>
      </c>
      <c r="H42" s="11" t="s">
        <v>114</v>
      </c>
      <c r="I42" s="16">
        <v>0.27083333333333331</v>
      </c>
      <c r="J42" s="16">
        <f t="shared" si="81"/>
        <v>0.54166666666666663</v>
      </c>
      <c r="K42" s="16">
        <v>0.57152777777777775</v>
      </c>
      <c r="L42" s="12">
        <v>6</v>
      </c>
      <c r="M42" s="29" t="s">
        <v>144</v>
      </c>
      <c r="N42" s="61" t="s">
        <v>162</v>
      </c>
      <c r="T42" s="16"/>
      <c r="U42" s="14">
        <f>+Y42*1.025</f>
        <v>0.29184027777777771</v>
      </c>
      <c r="V42" s="14">
        <f t="shared" si="82"/>
        <v>0.28472222222222221</v>
      </c>
      <c r="W42" s="14">
        <f t="shared" si="83"/>
        <v>0.27760416666666665</v>
      </c>
      <c r="X42" s="14">
        <f>SUM(U42:W42)</f>
        <v>0.85416666666666652</v>
      </c>
      <c r="Y42" s="20">
        <v>0.28472222222222221</v>
      </c>
      <c r="Z42" s="16">
        <f t="shared" si="49"/>
        <v>0.1779513888888889</v>
      </c>
      <c r="AA42" s="16">
        <f t="shared" si="50"/>
        <v>0.19218750000000001</v>
      </c>
      <c r="AB42" s="16">
        <f t="shared" si="51"/>
        <v>0.1423611111111111</v>
      </c>
      <c r="AC42" s="16">
        <f t="shared" si="84"/>
        <v>0.29895833333333333</v>
      </c>
      <c r="AD42" s="16">
        <f t="shared" si="85"/>
        <v>0.27048611111111109</v>
      </c>
      <c r="AE42" s="16">
        <f t="shared" si="88"/>
        <v>0.56944444444444442</v>
      </c>
      <c r="AF42" s="14">
        <f t="shared" si="40"/>
        <v>0.85416666666666663</v>
      </c>
      <c r="AG42" s="14">
        <f t="shared" si="86"/>
        <v>0.1779513888888889</v>
      </c>
      <c r="AH42" s="14">
        <f t="shared" si="87"/>
        <v>0.1423611111111111</v>
      </c>
      <c r="AI42" s="14">
        <f t="shared" si="43"/>
        <v>0.3075</v>
      </c>
      <c r="AJ42" s="14">
        <f t="shared" si="44"/>
        <v>0.19218750000000001</v>
      </c>
      <c r="AK42" s="14">
        <f t="shared" si="3"/>
        <v>0.15375</v>
      </c>
      <c r="AL42" s="17">
        <v>0.8520833333333333</v>
      </c>
      <c r="AM42" s="17">
        <v>0.27986111111111112</v>
      </c>
      <c r="AN42" s="18">
        <f t="shared" ref="AN42:AN47" si="89">+AO42-AM42</f>
        <v>4.1666666666666519E-3</v>
      </c>
      <c r="AO42" s="19">
        <f t="shared" si="52"/>
        <v>0.28402777777777777</v>
      </c>
      <c r="AP42" s="19">
        <v>0.2673611111111111</v>
      </c>
      <c r="AQ42" s="19">
        <f t="shared" si="53"/>
        <v>0.80208333333333326</v>
      </c>
      <c r="AR42" s="19">
        <f t="shared" si="54"/>
        <v>0.82881944444444444</v>
      </c>
      <c r="AS42" s="19">
        <f t="shared" si="55"/>
        <v>0.26201388888888888</v>
      </c>
      <c r="AT42" s="19">
        <f t="shared" si="56"/>
        <v>0.25666666666666665</v>
      </c>
      <c r="AU42" s="19">
        <f t="shared" si="57"/>
        <v>0.16375868055555554</v>
      </c>
      <c r="AV42" s="19">
        <f t="shared" si="58"/>
        <v>0.13368055555555555</v>
      </c>
      <c r="AW42" s="19">
        <f t="shared" si="59"/>
        <v>0.10694444444444445</v>
      </c>
      <c r="AX42" s="19">
        <f t="shared" si="60"/>
        <v>0.13100694444444444</v>
      </c>
      <c r="AY42" s="19">
        <f t="shared" si="61"/>
        <v>0.28340277777777778</v>
      </c>
      <c r="AZ42" s="19">
        <f t="shared" si="62"/>
        <v>0.29538888888888887</v>
      </c>
      <c r="BA42" s="20">
        <f t="shared" si="63"/>
        <v>0.30106944444444445</v>
      </c>
      <c r="BB42" s="20">
        <f t="shared" si="64"/>
        <v>0.30675000000000002</v>
      </c>
      <c r="BC42" s="20">
        <f t="shared" si="65"/>
        <v>0.1775173611111111</v>
      </c>
      <c r="BD42" s="20">
        <f t="shared" si="66"/>
        <v>0.14201388888888888</v>
      </c>
      <c r="BE42" s="20">
        <f t="shared" si="67"/>
        <v>0.11361111111111111</v>
      </c>
      <c r="BF42" s="19">
        <f t="shared" si="68"/>
        <v>0.10651041666666666</v>
      </c>
      <c r="BG42" s="19">
        <f t="shared" si="69"/>
        <v>0.1118359375</v>
      </c>
      <c r="BH42" s="19">
        <f t="shared" si="70"/>
        <v>0.2755069444444444</v>
      </c>
      <c r="BI42" s="19"/>
      <c r="BJ42" s="19">
        <f t="shared" si="71"/>
        <v>0.29538888888888887</v>
      </c>
      <c r="BK42" s="19"/>
      <c r="BL42" s="19">
        <f t="shared" si="72"/>
        <v>0.57089583333333327</v>
      </c>
      <c r="BM42" s="19" t="s">
        <v>237</v>
      </c>
      <c r="BN42" s="19"/>
      <c r="BO42" s="19">
        <f t="shared" si="73"/>
        <v>0.86624999999999996</v>
      </c>
      <c r="BP42" s="19" t="s">
        <v>267</v>
      </c>
      <c r="BQ42" s="35" t="s">
        <v>260</v>
      </c>
      <c r="BR42" s="19">
        <f t="shared" si="74"/>
        <v>0.28875000000000001</v>
      </c>
      <c r="BS42" s="19">
        <f t="shared" si="75"/>
        <v>0.25666666666666665</v>
      </c>
      <c r="BT42" s="19">
        <f t="shared" si="76"/>
        <v>0.27671874999999996</v>
      </c>
      <c r="BU42" s="19">
        <f t="shared" si="77"/>
        <v>0.53338541666666661</v>
      </c>
      <c r="BV42" s="19">
        <f t="shared" si="78"/>
        <v>0.26869791666666665</v>
      </c>
      <c r="BW42" s="19">
        <f t="shared" si="79"/>
        <v>0.80208333333333326</v>
      </c>
      <c r="BX42" s="19">
        <f t="shared" si="80"/>
        <v>6.6840277777777776E-2</v>
      </c>
      <c r="GZ42" s="33"/>
      <c r="HA42" s="33"/>
      <c r="HB42" s="33"/>
    </row>
    <row r="43" spans="1:210" ht="21.95" customHeight="1" x14ac:dyDescent="0.25">
      <c r="A43" s="21" t="s">
        <v>124</v>
      </c>
      <c r="B43" s="21" t="s">
        <v>125</v>
      </c>
      <c r="C43" s="22" t="s">
        <v>74</v>
      </c>
      <c r="D43" s="22">
        <v>10</v>
      </c>
      <c r="E43" s="5" t="s">
        <v>157</v>
      </c>
      <c r="F43" s="5" t="s">
        <v>197</v>
      </c>
      <c r="G43" s="11" t="s">
        <v>114</v>
      </c>
      <c r="H43" s="11" t="s">
        <v>153</v>
      </c>
      <c r="J43" s="16"/>
      <c r="K43" s="16">
        <v>0.56944444444444442</v>
      </c>
      <c r="L43" s="12">
        <v>6</v>
      </c>
      <c r="M43" s="29" t="s">
        <v>144</v>
      </c>
      <c r="N43" s="61" t="s">
        <v>162</v>
      </c>
      <c r="T43" s="16"/>
      <c r="U43" s="14">
        <f>+Y43*1.025</f>
        <v>0.29539930555555549</v>
      </c>
      <c r="V43" s="14">
        <f t="shared" si="82"/>
        <v>0.28819444444444442</v>
      </c>
      <c r="W43" s="14">
        <f t="shared" si="83"/>
        <v>0.28098958333333329</v>
      </c>
      <c r="X43" s="14">
        <f>SUM(U43:W43)</f>
        <v>0.86458333333333326</v>
      </c>
      <c r="Y43" s="20">
        <v>0.28819444444444442</v>
      </c>
      <c r="Z43" s="16">
        <f t="shared" si="49"/>
        <v>0.18012152777777776</v>
      </c>
      <c r="AA43" s="16">
        <f t="shared" si="50"/>
        <v>0.19453124999999999</v>
      </c>
      <c r="AB43" s="16">
        <f t="shared" si="51"/>
        <v>0.14409722222222221</v>
      </c>
      <c r="AC43" s="16">
        <f t="shared" si="84"/>
        <v>0.30260416666666667</v>
      </c>
      <c r="AD43" s="16">
        <f t="shared" si="85"/>
        <v>0.27378472222222217</v>
      </c>
      <c r="AE43" s="16">
        <f t="shared" si="88"/>
        <v>0.57638888888888884</v>
      </c>
      <c r="AF43" s="14">
        <f t="shared" si="40"/>
        <v>0.86458333333333326</v>
      </c>
      <c r="AG43" s="14">
        <f t="shared" si="86"/>
        <v>0.18012152777777776</v>
      </c>
      <c r="AH43" s="14">
        <f t="shared" si="87"/>
        <v>0.14409722222222221</v>
      </c>
      <c r="AK43" s="14">
        <v>0.15555555555555556</v>
      </c>
      <c r="AL43" s="17">
        <v>0.84513888888888888</v>
      </c>
      <c r="AM43" s="17">
        <v>0.28680555555555554</v>
      </c>
      <c r="AN43" s="18">
        <f t="shared" si="89"/>
        <v>-5.092592592592593E-3</v>
      </c>
      <c r="AO43" s="19">
        <f t="shared" si="52"/>
        <v>0.28171296296296294</v>
      </c>
      <c r="AP43" s="19">
        <v>0.27083333333333331</v>
      </c>
      <c r="AQ43" s="19">
        <f t="shared" si="53"/>
        <v>0.8125</v>
      </c>
      <c r="AR43" s="19">
        <f t="shared" si="54"/>
        <v>0.83958333333333335</v>
      </c>
      <c r="AS43" s="19">
        <f t="shared" si="55"/>
        <v>0.26541666666666663</v>
      </c>
      <c r="AT43" s="19">
        <f t="shared" si="56"/>
        <v>0.25999999999999995</v>
      </c>
      <c r="AU43" s="19">
        <f t="shared" si="57"/>
        <v>0.16588541666666665</v>
      </c>
      <c r="AV43" s="19">
        <f t="shared" si="58"/>
        <v>0.13541666666666666</v>
      </c>
      <c r="AW43" s="19">
        <f t="shared" si="59"/>
        <v>0.10833333333333334</v>
      </c>
      <c r="AX43" s="19">
        <f t="shared" si="60"/>
        <v>0.13270833333333332</v>
      </c>
      <c r="AY43" s="19">
        <f t="shared" si="61"/>
        <v>0.2870833333333333</v>
      </c>
      <c r="AZ43" s="19">
        <f t="shared" si="62"/>
        <v>0.29298148148148145</v>
      </c>
      <c r="BA43" s="20">
        <f t="shared" si="63"/>
        <v>0.29861574074074071</v>
      </c>
      <c r="BB43" s="20">
        <f t="shared" si="64"/>
        <v>0.30425000000000002</v>
      </c>
      <c r="BC43" s="20">
        <f t="shared" si="65"/>
        <v>0.17607060185185183</v>
      </c>
      <c r="BD43" s="20">
        <f t="shared" si="66"/>
        <v>0.14085648148148147</v>
      </c>
      <c r="BE43" s="20">
        <f t="shared" si="67"/>
        <v>0.11268518518518518</v>
      </c>
      <c r="BF43" s="19">
        <f t="shared" si="68"/>
        <v>0.10564236111111111</v>
      </c>
      <c r="BG43" s="19">
        <f t="shared" si="69"/>
        <v>0.11092447916666667</v>
      </c>
      <c r="BH43" s="19">
        <f t="shared" si="70"/>
        <v>0.27326157407407403</v>
      </c>
      <c r="BI43" s="19"/>
      <c r="BJ43" s="19">
        <f t="shared" si="71"/>
        <v>0.29298148148148145</v>
      </c>
      <c r="BK43" s="19"/>
      <c r="BL43" s="19">
        <f t="shared" si="72"/>
        <v>0.56624305555555554</v>
      </c>
      <c r="BM43" s="19" t="s">
        <v>229</v>
      </c>
      <c r="BN43" s="19"/>
      <c r="BO43" s="19">
        <f t="shared" si="73"/>
        <v>0.87750000000000006</v>
      </c>
      <c r="BP43" s="19" t="s">
        <v>267</v>
      </c>
      <c r="BQ43" s="35" t="s">
        <v>260</v>
      </c>
      <c r="BR43" s="19">
        <f t="shared" si="74"/>
        <v>0.29249999999999998</v>
      </c>
      <c r="BS43" s="19">
        <f t="shared" si="75"/>
        <v>0.26</v>
      </c>
      <c r="BT43" s="19">
        <f t="shared" si="76"/>
        <v>0.28031249999999996</v>
      </c>
      <c r="BU43" s="19">
        <f t="shared" si="77"/>
        <v>0.54031249999999997</v>
      </c>
      <c r="BV43" s="19">
        <f t="shared" si="78"/>
        <v>0.27218750000000003</v>
      </c>
      <c r="BW43" s="19">
        <f t="shared" si="79"/>
        <v>0.8125</v>
      </c>
      <c r="BX43" s="19">
        <f t="shared" si="80"/>
        <v>6.7708333333333329E-2</v>
      </c>
    </row>
    <row r="44" spans="1:210" ht="21.95" customHeight="1" x14ac:dyDescent="0.25">
      <c r="A44" s="21" t="s">
        <v>122</v>
      </c>
      <c r="B44" s="21" t="s">
        <v>123</v>
      </c>
      <c r="C44" s="22" t="s">
        <v>74</v>
      </c>
      <c r="D44" s="22">
        <v>9</v>
      </c>
      <c r="E44" s="5" t="s">
        <v>157</v>
      </c>
      <c r="F44" s="5" t="s">
        <v>197</v>
      </c>
      <c r="G44" s="11" t="s">
        <v>114</v>
      </c>
      <c r="H44" s="11" t="s">
        <v>114</v>
      </c>
      <c r="I44" s="16">
        <v>0.27777777777777779</v>
      </c>
      <c r="J44" s="16">
        <f>+I44*2</f>
        <v>0.55555555555555558</v>
      </c>
      <c r="K44" s="16">
        <v>0.58125000000000004</v>
      </c>
      <c r="L44" s="12">
        <v>6</v>
      </c>
      <c r="M44" s="29" t="s">
        <v>144</v>
      </c>
      <c r="N44" s="61" t="s">
        <v>162</v>
      </c>
      <c r="T44" s="16"/>
      <c r="U44" s="16"/>
      <c r="V44" s="16">
        <f t="shared" si="82"/>
        <v>0.29166666666666669</v>
      </c>
      <c r="W44" s="16">
        <f t="shared" si="83"/>
        <v>0.28437499999999999</v>
      </c>
      <c r="X44" s="16">
        <f>SUM(V44:W44)</f>
        <v>0.57604166666666667</v>
      </c>
      <c r="Y44" s="20">
        <v>0.29166666666666669</v>
      </c>
      <c r="Z44" s="16">
        <f t="shared" si="49"/>
        <v>0.18229166666666669</v>
      </c>
      <c r="AA44" s="16">
        <f t="shared" si="50"/>
        <v>0.19687500000000002</v>
      </c>
      <c r="AB44" s="16">
        <f t="shared" si="51"/>
        <v>0.14583333333333334</v>
      </c>
      <c r="AC44" s="16">
        <f t="shared" si="84"/>
        <v>0.30625000000000002</v>
      </c>
      <c r="AD44" s="16">
        <f t="shared" si="85"/>
        <v>0.27708333333333335</v>
      </c>
      <c r="AE44" s="16">
        <f t="shared" si="88"/>
        <v>0.58333333333333337</v>
      </c>
      <c r="AF44" s="14">
        <f t="shared" si="40"/>
        <v>0.875</v>
      </c>
      <c r="AG44" s="14">
        <f t="shared" si="86"/>
        <v>0.18229166666666669</v>
      </c>
      <c r="AH44" s="14">
        <f t="shared" si="87"/>
        <v>0.14583333333333334</v>
      </c>
      <c r="AI44" s="14">
        <f t="shared" ref="AI44:AI57" si="90">+Y44*1.08</f>
        <v>0.31500000000000006</v>
      </c>
      <c r="AJ44" s="14">
        <f t="shared" ref="AJ44:AJ57" si="91">+AI44*0.625</f>
        <v>0.19687500000000002</v>
      </c>
      <c r="AK44" s="14">
        <f t="shared" ref="AK44:AK57" si="92">+AI44/2</f>
        <v>0.15750000000000003</v>
      </c>
      <c r="AL44" s="17">
        <v>0.91874999999999996</v>
      </c>
      <c r="AM44" s="17">
        <v>0.28680555555555554</v>
      </c>
      <c r="AN44" s="18">
        <f t="shared" si="89"/>
        <v>1.9444444444444431E-2</v>
      </c>
      <c r="AO44" s="19">
        <f t="shared" si="52"/>
        <v>0.30624999999999997</v>
      </c>
      <c r="AP44" s="26">
        <v>0.27083333333333331</v>
      </c>
      <c r="AQ44" s="19">
        <f t="shared" si="53"/>
        <v>0.8125</v>
      </c>
      <c r="AR44" s="19">
        <f t="shared" si="54"/>
        <v>0.83958333333333335</v>
      </c>
      <c r="AS44" s="19">
        <f t="shared" si="55"/>
        <v>0.26541666666666663</v>
      </c>
      <c r="AT44" s="19">
        <f t="shared" si="56"/>
        <v>0.25999999999999995</v>
      </c>
      <c r="AU44" s="19">
        <f t="shared" si="57"/>
        <v>0.16588541666666665</v>
      </c>
      <c r="AV44" s="19">
        <f t="shared" si="58"/>
        <v>0.13541666666666666</v>
      </c>
      <c r="AW44" s="19">
        <f t="shared" si="59"/>
        <v>0.10833333333333334</v>
      </c>
      <c r="AX44" s="19">
        <f t="shared" si="60"/>
        <v>0.13270833333333332</v>
      </c>
      <c r="AY44" s="19">
        <f t="shared" si="61"/>
        <v>0.2870833333333333</v>
      </c>
      <c r="AZ44" s="19">
        <f t="shared" si="62"/>
        <v>0.31849999999999995</v>
      </c>
      <c r="BA44" s="20">
        <f t="shared" si="63"/>
        <v>0.324625</v>
      </c>
      <c r="BB44" s="20">
        <f t="shared" si="64"/>
        <v>0.33074999999999999</v>
      </c>
      <c r="BC44" s="20">
        <f t="shared" si="65"/>
        <v>0.19140624999999997</v>
      </c>
      <c r="BD44" s="20">
        <f t="shared" si="66"/>
        <v>0.15312499999999998</v>
      </c>
      <c r="BE44" s="20">
        <f t="shared" si="67"/>
        <v>0.1225</v>
      </c>
      <c r="BF44" s="19">
        <f t="shared" si="68"/>
        <v>0.11484374999999999</v>
      </c>
      <c r="BG44" s="19">
        <f t="shared" si="69"/>
        <v>0.1205859375</v>
      </c>
      <c r="BH44" s="19">
        <f t="shared" si="70"/>
        <v>0.29706249999999995</v>
      </c>
      <c r="BI44" s="19"/>
      <c r="BJ44" s="19">
        <f t="shared" si="71"/>
        <v>0.31849999999999995</v>
      </c>
      <c r="BK44" s="19"/>
      <c r="BL44" s="19">
        <f t="shared" si="72"/>
        <v>0.6155624999999999</v>
      </c>
      <c r="BM44" s="19" t="s">
        <v>241</v>
      </c>
      <c r="BN44" s="19"/>
      <c r="BO44" s="19">
        <f t="shared" si="73"/>
        <v>0.87750000000000006</v>
      </c>
      <c r="BP44" s="19" t="s">
        <v>267</v>
      </c>
      <c r="BQ44" s="35" t="s">
        <v>260</v>
      </c>
      <c r="BR44" s="19">
        <f t="shared" si="74"/>
        <v>0.29249999999999998</v>
      </c>
      <c r="BS44" s="19">
        <f t="shared" si="75"/>
        <v>0.26</v>
      </c>
      <c r="BT44" s="19">
        <f t="shared" si="76"/>
        <v>0.28031249999999996</v>
      </c>
      <c r="BU44" s="19">
        <f t="shared" si="77"/>
        <v>0.54031249999999997</v>
      </c>
      <c r="BV44" s="19">
        <f t="shared" si="78"/>
        <v>0.27218750000000003</v>
      </c>
      <c r="BW44" s="19">
        <f t="shared" si="79"/>
        <v>0.8125</v>
      </c>
      <c r="BX44" s="19">
        <f t="shared" si="80"/>
        <v>6.7708333333333329E-2</v>
      </c>
    </row>
    <row r="45" spans="1:210" ht="21.95" customHeight="1" x14ac:dyDescent="0.25">
      <c r="A45" s="21" t="s">
        <v>126</v>
      </c>
      <c r="B45" s="21" t="s">
        <v>127</v>
      </c>
      <c r="C45" s="22" t="s">
        <v>74</v>
      </c>
      <c r="D45" s="22">
        <v>10</v>
      </c>
      <c r="E45" s="5" t="s">
        <v>157</v>
      </c>
      <c r="F45" s="5" t="s">
        <v>197</v>
      </c>
      <c r="G45" s="11" t="s">
        <v>114</v>
      </c>
      <c r="H45" s="11" t="s">
        <v>114</v>
      </c>
      <c r="I45" s="16">
        <v>0.27777777777777779</v>
      </c>
      <c r="J45" s="16">
        <f>+I45*2</f>
        <v>0.55555555555555558</v>
      </c>
      <c r="K45" s="16">
        <v>0.57638888888888884</v>
      </c>
      <c r="L45" s="12">
        <v>6</v>
      </c>
      <c r="M45" s="29" t="s">
        <v>144</v>
      </c>
      <c r="N45" s="61" t="s">
        <v>162</v>
      </c>
      <c r="T45" s="16"/>
      <c r="U45" s="16"/>
      <c r="V45" s="16">
        <f t="shared" si="82"/>
        <v>0.2986111111111111</v>
      </c>
      <c r="W45" s="16">
        <f t="shared" si="83"/>
        <v>0.29114583333333333</v>
      </c>
      <c r="X45" s="16">
        <f>SUM(V45:W45)</f>
        <v>0.58975694444444438</v>
      </c>
      <c r="Y45" s="20">
        <v>0.2986111111111111</v>
      </c>
      <c r="Z45" s="16">
        <f t="shared" si="49"/>
        <v>0.18663194444444445</v>
      </c>
      <c r="AA45" s="16">
        <f t="shared" si="50"/>
        <v>0.20156250000000001</v>
      </c>
      <c r="AB45" s="16">
        <f t="shared" si="51"/>
        <v>0.14930555555555555</v>
      </c>
      <c r="AC45" s="16">
        <f t="shared" si="84"/>
        <v>0.31354166666666666</v>
      </c>
      <c r="AD45" s="16">
        <f t="shared" si="85"/>
        <v>0.28368055555555555</v>
      </c>
      <c r="AE45" s="16">
        <f t="shared" si="88"/>
        <v>0.59722222222222221</v>
      </c>
      <c r="AF45" s="14">
        <f t="shared" si="40"/>
        <v>0.89583333333333326</v>
      </c>
      <c r="AG45" s="14">
        <f t="shared" si="86"/>
        <v>0.18663194444444445</v>
      </c>
      <c r="AH45" s="14">
        <f t="shared" si="87"/>
        <v>0.14930555555555555</v>
      </c>
      <c r="AI45" s="14">
        <f t="shared" si="90"/>
        <v>0.32250000000000001</v>
      </c>
      <c r="AJ45" s="14">
        <f t="shared" si="91"/>
        <v>0.20156250000000001</v>
      </c>
      <c r="AK45" s="14">
        <f t="shared" si="92"/>
        <v>0.16125</v>
      </c>
      <c r="AL45" s="17">
        <v>0.88888888888888884</v>
      </c>
      <c r="AM45" s="17">
        <v>0.28958333333333336</v>
      </c>
      <c r="AN45" s="18">
        <f t="shared" si="89"/>
        <v>6.7129629629629206E-3</v>
      </c>
      <c r="AO45" s="19">
        <f t="shared" si="52"/>
        <v>0.29629629629629628</v>
      </c>
      <c r="AP45" s="26">
        <v>0.27083333333333331</v>
      </c>
      <c r="AQ45" s="19">
        <f t="shared" si="53"/>
        <v>0.8125</v>
      </c>
      <c r="AR45" s="19">
        <f t="shared" si="54"/>
        <v>0.83958333333333335</v>
      </c>
      <c r="AS45" s="19">
        <f t="shared" si="55"/>
        <v>0.26541666666666663</v>
      </c>
      <c r="AT45" s="19">
        <f t="shared" si="56"/>
        <v>0.25999999999999995</v>
      </c>
      <c r="AU45" s="19">
        <f t="shared" si="57"/>
        <v>0.16588541666666665</v>
      </c>
      <c r="AV45" s="19">
        <f t="shared" si="58"/>
        <v>0.13541666666666666</v>
      </c>
      <c r="AW45" s="19">
        <f t="shared" si="59"/>
        <v>0.10833333333333334</v>
      </c>
      <c r="AX45" s="19">
        <f t="shared" si="60"/>
        <v>0.13270833333333332</v>
      </c>
      <c r="AY45" s="19">
        <f t="shared" si="61"/>
        <v>0.2870833333333333</v>
      </c>
      <c r="AZ45" s="19">
        <f t="shared" si="62"/>
        <v>0.30814814814814812</v>
      </c>
      <c r="BA45" s="20">
        <f t="shared" si="63"/>
        <v>0.31407407407407406</v>
      </c>
      <c r="BB45" s="20">
        <f t="shared" si="64"/>
        <v>0.32</v>
      </c>
      <c r="BC45" s="20">
        <f t="shared" si="65"/>
        <v>0.18518518518518517</v>
      </c>
      <c r="BD45" s="20">
        <f t="shared" si="66"/>
        <v>0.14814814814814814</v>
      </c>
      <c r="BE45" s="20">
        <f t="shared" si="67"/>
        <v>0.11851851851851852</v>
      </c>
      <c r="BF45" s="19">
        <f t="shared" si="68"/>
        <v>0.1111111111111111</v>
      </c>
      <c r="BG45" s="19">
        <f t="shared" si="69"/>
        <v>0.11666666666666667</v>
      </c>
      <c r="BH45" s="19">
        <f t="shared" si="70"/>
        <v>0.28740740740740739</v>
      </c>
      <c r="BI45" s="19"/>
      <c r="BJ45" s="19">
        <f t="shared" si="71"/>
        <v>0.30814814814814812</v>
      </c>
      <c r="BK45" s="19"/>
      <c r="BL45" s="19">
        <f t="shared" si="72"/>
        <v>0.5955555555555555</v>
      </c>
      <c r="BM45" s="19" t="s">
        <v>231</v>
      </c>
      <c r="BN45" s="19"/>
      <c r="BO45" s="19">
        <f t="shared" si="73"/>
        <v>0.87750000000000006</v>
      </c>
      <c r="BP45" s="19" t="s">
        <v>267</v>
      </c>
      <c r="BQ45" s="35" t="s">
        <v>260</v>
      </c>
      <c r="BR45" s="19">
        <f t="shared" si="74"/>
        <v>0.29249999999999998</v>
      </c>
      <c r="BS45" s="19">
        <f t="shared" si="75"/>
        <v>0.26</v>
      </c>
      <c r="BT45" s="19">
        <f t="shared" si="76"/>
        <v>0.28031249999999996</v>
      </c>
      <c r="BU45" s="19">
        <f t="shared" si="77"/>
        <v>0.54031249999999997</v>
      </c>
      <c r="BV45" s="19">
        <f t="shared" si="78"/>
        <v>0.27218750000000003</v>
      </c>
      <c r="BW45" s="19">
        <f t="shared" si="79"/>
        <v>0.8125</v>
      </c>
      <c r="BX45" s="19">
        <f t="shared" si="80"/>
        <v>6.7708333333333329E-2</v>
      </c>
    </row>
    <row r="46" spans="1:210" ht="21.95" customHeight="1" thickBot="1" x14ac:dyDescent="0.3">
      <c r="A46" s="68" t="s">
        <v>26</v>
      </c>
      <c r="B46" s="68" t="s">
        <v>18</v>
      </c>
      <c r="C46" s="69" t="s">
        <v>74</v>
      </c>
      <c r="D46" s="69">
        <v>10</v>
      </c>
      <c r="E46" s="97" t="s">
        <v>158</v>
      </c>
      <c r="F46" s="100" t="s">
        <v>131</v>
      </c>
      <c r="G46" s="71" t="s">
        <v>114</v>
      </c>
      <c r="H46" s="71" t="s">
        <v>153</v>
      </c>
      <c r="I46" s="71"/>
      <c r="J46" s="77"/>
      <c r="K46" s="77"/>
      <c r="L46" s="101">
        <v>6</v>
      </c>
      <c r="M46" s="90" t="s">
        <v>144</v>
      </c>
      <c r="N46" s="74" t="s">
        <v>162</v>
      </c>
      <c r="O46" s="71"/>
      <c r="P46" s="71"/>
      <c r="Q46" s="71"/>
      <c r="R46" s="71"/>
      <c r="S46" s="71"/>
      <c r="T46" s="77"/>
      <c r="U46" s="75">
        <f t="shared" ref="U46:U56" si="93">+Y46*1.025</f>
        <v>0.28472222222222221</v>
      </c>
      <c r="V46" s="75">
        <f t="shared" si="82"/>
        <v>0.27777777777777779</v>
      </c>
      <c r="W46" s="75">
        <f t="shared" si="83"/>
        <v>0.27083333333333331</v>
      </c>
      <c r="X46" s="75">
        <f>SUM(U46:W46)</f>
        <v>0.83333333333333326</v>
      </c>
      <c r="Y46" s="76">
        <v>0.27777777777777779</v>
      </c>
      <c r="Z46" s="77">
        <f t="shared" si="49"/>
        <v>0.1736111111111111</v>
      </c>
      <c r="AA46" s="77">
        <f t="shared" si="50"/>
        <v>0.1875</v>
      </c>
      <c r="AB46" s="77">
        <f t="shared" si="51"/>
        <v>0.1388888888888889</v>
      </c>
      <c r="AC46" s="77">
        <f t="shared" si="84"/>
        <v>0.29166666666666669</v>
      </c>
      <c r="AD46" s="77">
        <f t="shared" si="85"/>
        <v>0.2638888888888889</v>
      </c>
      <c r="AE46" s="77"/>
      <c r="AF46" s="75">
        <f t="shared" si="40"/>
        <v>0.83333333333333337</v>
      </c>
      <c r="AG46" s="75">
        <f t="shared" si="86"/>
        <v>0.1736111111111111</v>
      </c>
      <c r="AH46" s="75">
        <f t="shared" si="87"/>
        <v>0.1388888888888889</v>
      </c>
      <c r="AI46" s="75">
        <f t="shared" si="90"/>
        <v>0.30000000000000004</v>
      </c>
      <c r="AJ46" s="75">
        <f t="shared" si="91"/>
        <v>0.18750000000000003</v>
      </c>
      <c r="AK46" s="75">
        <f t="shared" si="92"/>
        <v>0.15000000000000002</v>
      </c>
      <c r="AL46" s="86">
        <v>0.82291666666666663</v>
      </c>
      <c r="AM46" s="78">
        <v>0.2986111111111111</v>
      </c>
      <c r="AN46" s="79">
        <f t="shared" si="89"/>
        <v>-2.430555555555558E-2</v>
      </c>
      <c r="AO46" s="80">
        <f t="shared" si="52"/>
        <v>0.27430555555555552</v>
      </c>
      <c r="AP46" s="86">
        <v>0.27083333333333331</v>
      </c>
      <c r="AQ46" s="80">
        <f t="shared" si="53"/>
        <v>0.8125</v>
      </c>
      <c r="AR46" s="80">
        <f t="shared" si="54"/>
        <v>0.83958333333333335</v>
      </c>
      <c r="AS46" s="80">
        <f t="shared" si="55"/>
        <v>0.26541666666666663</v>
      </c>
      <c r="AT46" s="80">
        <f t="shared" si="56"/>
        <v>0.25999999999999995</v>
      </c>
      <c r="AU46" s="80">
        <f t="shared" si="57"/>
        <v>0.16588541666666665</v>
      </c>
      <c r="AV46" s="80">
        <f t="shared" si="58"/>
        <v>0.13541666666666666</v>
      </c>
      <c r="AW46" s="80">
        <f t="shared" si="59"/>
        <v>0.10833333333333334</v>
      </c>
      <c r="AX46" s="80">
        <f t="shared" si="60"/>
        <v>0.13270833333333332</v>
      </c>
      <c r="AY46" s="80">
        <f t="shared" si="61"/>
        <v>0.2870833333333333</v>
      </c>
      <c r="AZ46" s="80">
        <f t="shared" si="62"/>
        <v>0.28527777777777774</v>
      </c>
      <c r="BA46" s="76">
        <f t="shared" si="63"/>
        <v>0.29076388888888888</v>
      </c>
      <c r="BB46" s="76">
        <f t="shared" si="64"/>
        <v>0.29625000000000001</v>
      </c>
      <c r="BC46" s="76">
        <f t="shared" si="65"/>
        <v>0.17144097222222221</v>
      </c>
      <c r="BD46" s="76">
        <f t="shared" si="66"/>
        <v>0.13715277777777776</v>
      </c>
      <c r="BE46" s="76">
        <f t="shared" si="67"/>
        <v>0.10972222222222222</v>
      </c>
      <c r="BF46" s="80">
        <f t="shared" si="68"/>
        <v>0.10286458333333331</v>
      </c>
      <c r="BG46" s="80">
        <f t="shared" si="69"/>
        <v>0.10800781249999998</v>
      </c>
      <c r="BH46" s="80">
        <f t="shared" si="70"/>
        <v>0.26607638888888885</v>
      </c>
      <c r="BI46" s="80"/>
      <c r="BJ46" s="80">
        <f t="shared" si="71"/>
        <v>0.28527777777777774</v>
      </c>
      <c r="BK46" s="80"/>
      <c r="BL46" s="80">
        <f t="shared" si="72"/>
        <v>0.55135416666666659</v>
      </c>
      <c r="BM46" s="80"/>
      <c r="BN46" s="80"/>
      <c r="BO46" s="80">
        <f t="shared" si="73"/>
        <v>0.87750000000000006</v>
      </c>
      <c r="BP46" s="80" t="s">
        <v>267</v>
      </c>
      <c r="BQ46" s="95" t="s">
        <v>260</v>
      </c>
      <c r="BR46" s="80">
        <f t="shared" si="74"/>
        <v>0.29249999999999998</v>
      </c>
      <c r="BS46" s="80">
        <f t="shared" si="75"/>
        <v>0.26</v>
      </c>
      <c r="BT46" s="80">
        <f t="shared" si="76"/>
        <v>0.28031249999999996</v>
      </c>
      <c r="BU46" s="80">
        <f t="shared" si="77"/>
        <v>0.54031249999999997</v>
      </c>
      <c r="BV46" s="80">
        <f t="shared" si="78"/>
        <v>0.27218750000000003</v>
      </c>
      <c r="BW46" s="80">
        <f t="shared" si="79"/>
        <v>0.8125</v>
      </c>
      <c r="BX46" s="80">
        <f t="shared" si="80"/>
        <v>6.7708333333333329E-2</v>
      </c>
    </row>
    <row r="47" spans="1:210" ht="21.95" customHeight="1" x14ac:dyDescent="0.25">
      <c r="A47" s="55" t="s">
        <v>41</v>
      </c>
      <c r="B47" s="55" t="s">
        <v>40</v>
      </c>
      <c r="C47" s="56" t="s">
        <v>75</v>
      </c>
      <c r="D47" s="56">
        <v>11</v>
      </c>
      <c r="E47" s="57" t="s">
        <v>166</v>
      </c>
      <c r="F47" s="57" t="s">
        <v>188</v>
      </c>
      <c r="G47" s="58" t="s">
        <v>114</v>
      </c>
      <c r="H47" s="58" t="s">
        <v>153</v>
      </c>
      <c r="I47" s="58"/>
      <c r="J47" s="58"/>
      <c r="K47" s="58"/>
      <c r="L47" s="82">
        <v>7</v>
      </c>
      <c r="M47" s="88" t="s">
        <v>143</v>
      </c>
      <c r="N47" s="55" t="s">
        <v>164</v>
      </c>
      <c r="O47" s="58"/>
      <c r="P47" s="58"/>
      <c r="Q47" s="58"/>
      <c r="R47" s="58"/>
      <c r="S47" s="58"/>
      <c r="T47" s="62">
        <f>+Y47*1.05</f>
        <v>0.29531250000000003</v>
      </c>
      <c r="U47" s="62">
        <f t="shared" si="93"/>
        <v>0.28828124999999999</v>
      </c>
      <c r="V47" s="62">
        <f t="shared" si="82"/>
        <v>0.28125</v>
      </c>
      <c r="W47" s="62">
        <f t="shared" si="83"/>
        <v>0.27421875000000001</v>
      </c>
      <c r="X47" s="93" t="s">
        <v>152</v>
      </c>
      <c r="Y47" s="63">
        <v>0.28125</v>
      </c>
      <c r="Z47" s="64">
        <f t="shared" si="49"/>
        <v>0.17578125</v>
      </c>
      <c r="AA47" s="64">
        <f t="shared" si="50"/>
        <v>0.18984375000000001</v>
      </c>
      <c r="AB47" s="64">
        <f t="shared" si="51"/>
        <v>0.140625</v>
      </c>
      <c r="AC47" s="64">
        <f t="shared" si="84"/>
        <v>0.29531250000000003</v>
      </c>
      <c r="AD47" s="64">
        <f t="shared" si="85"/>
        <v>0.26718749999999997</v>
      </c>
      <c r="AE47" s="64">
        <f t="shared" ref="AE47:AE53" si="94">+Y47*2</f>
        <v>0.5625</v>
      </c>
      <c r="AF47" s="62">
        <f t="shared" si="40"/>
        <v>0.84375</v>
      </c>
      <c r="AG47" s="62">
        <f t="shared" si="86"/>
        <v>0.17578125</v>
      </c>
      <c r="AH47" s="62">
        <f t="shared" si="87"/>
        <v>0.140625</v>
      </c>
      <c r="AI47" s="62">
        <f t="shared" si="90"/>
        <v>0.30375000000000002</v>
      </c>
      <c r="AJ47" s="62">
        <f t="shared" si="91"/>
        <v>0.18984375000000001</v>
      </c>
      <c r="AK47" s="62">
        <f t="shared" si="92"/>
        <v>0.15187500000000001</v>
      </c>
      <c r="AL47" s="83">
        <v>0.83333333333333337</v>
      </c>
      <c r="AM47" s="65">
        <v>0.32708333333333334</v>
      </c>
      <c r="AN47" s="66">
        <f t="shared" si="89"/>
        <v>-4.9305555555555547E-2</v>
      </c>
      <c r="AO47" s="67">
        <f t="shared" si="52"/>
        <v>0.27777777777777779</v>
      </c>
      <c r="AP47" s="67">
        <v>0.27430555555555558</v>
      </c>
      <c r="AQ47" s="67">
        <f t="shared" si="53"/>
        <v>0.82291666666666674</v>
      </c>
      <c r="AR47" s="67">
        <f t="shared" si="54"/>
        <v>0.85034722222222237</v>
      </c>
      <c r="AS47" s="67">
        <f t="shared" si="55"/>
        <v>0.26881944444444444</v>
      </c>
      <c r="AT47" s="67">
        <f t="shared" si="56"/>
        <v>0.26333333333333336</v>
      </c>
      <c r="AU47" s="67">
        <f t="shared" si="57"/>
        <v>0.16801215277777778</v>
      </c>
      <c r="AV47" s="67">
        <f t="shared" si="58"/>
        <v>0.13715277777777779</v>
      </c>
      <c r="AW47" s="67">
        <f t="shared" si="59"/>
        <v>0.10972222222222223</v>
      </c>
      <c r="AX47" s="67">
        <f t="shared" si="60"/>
        <v>0.13440972222222222</v>
      </c>
      <c r="AY47" s="67">
        <f t="shared" si="61"/>
        <v>0.29076388888888893</v>
      </c>
      <c r="AZ47" s="67">
        <f t="shared" si="62"/>
        <v>0.28888888888888892</v>
      </c>
      <c r="BA47" s="63">
        <f t="shared" si="63"/>
        <v>0.29444444444444445</v>
      </c>
      <c r="BB47" s="63">
        <f t="shared" si="64"/>
        <v>0.30000000000000004</v>
      </c>
      <c r="BC47" s="63">
        <f t="shared" si="65"/>
        <v>0.1736111111111111</v>
      </c>
      <c r="BD47" s="63">
        <f t="shared" si="66"/>
        <v>0.1388888888888889</v>
      </c>
      <c r="BE47" s="63">
        <f t="shared" si="67"/>
        <v>0.11111111111111112</v>
      </c>
      <c r="BF47" s="67">
        <f t="shared" si="68"/>
        <v>0.10416666666666667</v>
      </c>
      <c r="BG47" s="67">
        <f t="shared" si="69"/>
        <v>0.10937500000000001</v>
      </c>
      <c r="BH47" s="67">
        <f t="shared" si="70"/>
        <v>0.26944444444444443</v>
      </c>
      <c r="BI47" s="67"/>
      <c r="BJ47" s="67">
        <f t="shared" si="71"/>
        <v>0.28888888888888892</v>
      </c>
      <c r="BK47" s="67"/>
      <c r="BL47" s="67">
        <f t="shared" si="72"/>
        <v>0.55833333333333335</v>
      </c>
      <c r="BM47" s="67" t="s">
        <v>224</v>
      </c>
      <c r="BN47" s="67">
        <v>0.66805555555555551</v>
      </c>
      <c r="BO47" s="67">
        <f t="shared" si="73"/>
        <v>0.88875000000000015</v>
      </c>
      <c r="BP47" s="67" t="s">
        <v>269</v>
      </c>
      <c r="BQ47" s="67" t="s">
        <v>260</v>
      </c>
      <c r="BR47" s="67">
        <f t="shared" si="74"/>
        <v>0.29625000000000007</v>
      </c>
      <c r="BS47" s="67">
        <f t="shared" si="75"/>
        <v>0.26333333333333336</v>
      </c>
      <c r="BT47" s="67">
        <f t="shared" si="76"/>
        <v>0.28390625000000003</v>
      </c>
      <c r="BU47" s="67">
        <f t="shared" si="77"/>
        <v>0.54723958333333345</v>
      </c>
      <c r="BV47" s="67">
        <f t="shared" si="78"/>
        <v>0.27567708333333335</v>
      </c>
      <c r="BW47" s="67">
        <f t="shared" si="79"/>
        <v>0.82291666666666674</v>
      </c>
      <c r="BX47" s="67">
        <f t="shared" si="80"/>
        <v>6.8576388888888895E-2</v>
      </c>
    </row>
    <row r="48" spans="1:210" ht="21.95" customHeight="1" x14ac:dyDescent="0.25">
      <c r="A48" s="21" t="s">
        <v>51</v>
      </c>
      <c r="B48" s="21" t="s">
        <v>50</v>
      </c>
      <c r="C48" s="10" t="s">
        <v>75</v>
      </c>
      <c r="D48" s="10">
        <v>11</v>
      </c>
      <c r="E48" s="5" t="s">
        <v>166</v>
      </c>
      <c r="F48" s="5" t="s">
        <v>186</v>
      </c>
      <c r="G48" s="11" t="s">
        <v>114</v>
      </c>
      <c r="H48" s="11" t="s">
        <v>153</v>
      </c>
      <c r="L48" s="12">
        <v>7</v>
      </c>
      <c r="M48" s="29" t="s">
        <v>143</v>
      </c>
      <c r="N48" s="21" t="s">
        <v>164</v>
      </c>
      <c r="T48" s="16"/>
      <c r="U48" s="14">
        <f t="shared" si="93"/>
        <v>0.29539930555555549</v>
      </c>
      <c r="V48" s="14">
        <f t="shared" si="82"/>
        <v>0.28819444444444442</v>
      </c>
      <c r="W48" s="14">
        <f t="shared" si="83"/>
        <v>0.28098958333333329</v>
      </c>
      <c r="X48" s="14">
        <f t="shared" ref="X48:X56" si="95">SUM(U48:W48)</f>
        <v>0.86458333333333326</v>
      </c>
      <c r="Y48" s="20">
        <v>0.28819444444444442</v>
      </c>
      <c r="Z48" s="16">
        <f t="shared" si="49"/>
        <v>0.18012152777777776</v>
      </c>
      <c r="AA48" s="16">
        <f t="shared" si="50"/>
        <v>0.19453124999999999</v>
      </c>
      <c r="AB48" s="16">
        <f t="shared" si="51"/>
        <v>0.14409722222222221</v>
      </c>
      <c r="AC48" s="16">
        <f t="shared" si="84"/>
        <v>0.30260416666666667</v>
      </c>
      <c r="AD48" s="16">
        <f t="shared" si="85"/>
        <v>0.27378472222222217</v>
      </c>
      <c r="AE48" s="16">
        <f t="shared" si="94"/>
        <v>0.57638888888888884</v>
      </c>
      <c r="AF48" s="14">
        <f t="shared" si="40"/>
        <v>0.86458333333333326</v>
      </c>
      <c r="AG48" s="14">
        <f t="shared" si="86"/>
        <v>0.18012152777777776</v>
      </c>
      <c r="AH48" s="14">
        <f t="shared" si="87"/>
        <v>0.14409722222222221</v>
      </c>
      <c r="AI48" s="14">
        <f t="shared" si="90"/>
        <v>0.31124999999999997</v>
      </c>
      <c r="AJ48" s="14">
        <f t="shared" si="91"/>
        <v>0.19453124999999999</v>
      </c>
      <c r="AK48" s="14">
        <f t="shared" si="92"/>
        <v>0.15562499999999999</v>
      </c>
      <c r="AL48" s="17">
        <v>0.80902777777777779</v>
      </c>
      <c r="AM48" s="17"/>
      <c r="AN48" s="18"/>
      <c r="AO48" s="19">
        <f t="shared" si="52"/>
        <v>0.26967592592592593</v>
      </c>
      <c r="AP48" s="19">
        <v>0.27430555555555558</v>
      </c>
      <c r="AQ48" s="19">
        <f t="shared" si="53"/>
        <v>0.82291666666666674</v>
      </c>
      <c r="AR48" s="19">
        <f t="shared" si="54"/>
        <v>0.85034722222222237</v>
      </c>
      <c r="AS48" s="19">
        <f t="shared" si="55"/>
        <v>0.26881944444444444</v>
      </c>
      <c r="AT48" s="19">
        <f t="shared" si="56"/>
        <v>0.26333333333333336</v>
      </c>
      <c r="AU48" s="19">
        <f t="shared" si="57"/>
        <v>0.16801215277777778</v>
      </c>
      <c r="AV48" s="19">
        <f t="shared" si="58"/>
        <v>0.13715277777777779</v>
      </c>
      <c r="AW48" s="19">
        <f t="shared" si="59"/>
        <v>0.10972222222222223</v>
      </c>
      <c r="AX48" s="19">
        <f t="shared" si="60"/>
        <v>0.13440972222222222</v>
      </c>
      <c r="AY48" s="19">
        <f t="shared" si="61"/>
        <v>0.29076388888888893</v>
      </c>
      <c r="AZ48" s="19">
        <f t="shared" si="62"/>
        <v>0.28046296296296297</v>
      </c>
      <c r="BA48" s="20">
        <f t="shared" si="63"/>
        <v>0.28585648148148152</v>
      </c>
      <c r="BB48" s="20">
        <f t="shared" si="64"/>
        <v>0.29125000000000001</v>
      </c>
      <c r="BC48" s="20">
        <f t="shared" si="65"/>
        <v>0.16854745370370372</v>
      </c>
      <c r="BD48" s="20">
        <f t="shared" si="66"/>
        <v>0.13483796296296297</v>
      </c>
      <c r="BE48" s="20">
        <f t="shared" si="67"/>
        <v>0.10787037037037038</v>
      </c>
      <c r="BF48" s="19">
        <f t="shared" si="68"/>
        <v>0.10112847222222222</v>
      </c>
      <c r="BG48" s="19">
        <f t="shared" si="69"/>
        <v>0.10618489583333333</v>
      </c>
      <c r="BH48" s="19">
        <f t="shared" si="70"/>
        <v>0.26158564814814816</v>
      </c>
      <c r="BI48" s="19"/>
      <c r="BJ48" s="19">
        <f t="shared" si="71"/>
        <v>0.28046296296296297</v>
      </c>
      <c r="BK48" s="19"/>
      <c r="BL48" s="19">
        <f t="shared" si="72"/>
        <v>0.54204861111111113</v>
      </c>
      <c r="BM48" s="19" t="s">
        <v>214</v>
      </c>
      <c r="BN48" s="19">
        <v>0.61736111111111114</v>
      </c>
      <c r="BO48" s="19">
        <f t="shared" si="73"/>
        <v>0.88875000000000015</v>
      </c>
      <c r="BP48" s="19" t="s">
        <v>269</v>
      </c>
      <c r="BQ48" s="19" t="s">
        <v>258</v>
      </c>
      <c r="BR48" s="19">
        <f t="shared" si="74"/>
        <v>0.29625000000000007</v>
      </c>
      <c r="BS48" s="19">
        <f t="shared" si="75"/>
        <v>0.26333333333333336</v>
      </c>
      <c r="BT48" s="19">
        <f t="shared" si="76"/>
        <v>0.28390625000000003</v>
      </c>
      <c r="BU48" s="19">
        <f t="shared" si="77"/>
        <v>0.54723958333333345</v>
      </c>
      <c r="BV48" s="19">
        <f t="shared" si="78"/>
        <v>0.27567708333333335</v>
      </c>
      <c r="BW48" s="19">
        <f t="shared" si="79"/>
        <v>0.82291666666666674</v>
      </c>
      <c r="BX48" s="19">
        <f t="shared" si="80"/>
        <v>6.8576388888888895E-2</v>
      </c>
    </row>
    <row r="49" spans="1:76" ht="21.95" customHeight="1" x14ac:dyDescent="0.25">
      <c r="A49" s="21" t="s">
        <v>58</v>
      </c>
      <c r="B49" s="21" t="s">
        <v>57</v>
      </c>
      <c r="C49" s="10" t="s">
        <v>75</v>
      </c>
      <c r="D49" s="10">
        <v>11</v>
      </c>
      <c r="E49" s="5" t="s">
        <v>166</v>
      </c>
      <c r="F49" s="5" t="s">
        <v>188</v>
      </c>
      <c r="G49" s="11" t="s">
        <v>114</v>
      </c>
      <c r="H49" s="11" t="s">
        <v>153</v>
      </c>
      <c r="L49" s="12">
        <v>7</v>
      </c>
      <c r="M49" s="29" t="s">
        <v>143</v>
      </c>
      <c r="N49" s="21" t="s">
        <v>164</v>
      </c>
      <c r="T49" s="16"/>
      <c r="U49" s="14">
        <f t="shared" si="93"/>
        <v>0.29539930555555549</v>
      </c>
      <c r="V49" s="14">
        <f t="shared" si="82"/>
        <v>0.28819444444444442</v>
      </c>
      <c r="W49" s="14">
        <f t="shared" si="83"/>
        <v>0.28098958333333329</v>
      </c>
      <c r="X49" s="14">
        <f t="shared" si="95"/>
        <v>0.86458333333333326</v>
      </c>
      <c r="Y49" s="20">
        <v>0.28819444444444442</v>
      </c>
      <c r="Z49" s="16">
        <f t="shared" si="49"/>
        <v>0.18012152777777776</v>
      </c>
      <c r="AA49" s="16">
        <f t="shared" si="50"/>
        <v>0.19453124999999999</v>
      </c>
      <c r="AB49" s="16">
        <f t="shared" si="51"/>
        <v>0.14409722222222221</v>
      </c>
      <c r="AC49" s="16">
        <f t="shared" si="84"/>
        <v>0.30260416666666667</v>
      </c>
      <c r="AD49" s="16">
        <f t="shared" si="85"/>
        <v>0.27378472222222217</v>
      </c>
      <c r="AE49" s="16">
        <f t="shared" si="94"/>
        <v>0.57638888888888884</v>
      </c>
      <c r="AF49" s="14">
        <v>0.85416666666666663</v>
      </c>
      <c r="AG49" s="14">
        <f t="shared" si="86"/>
        <v>0.18012152777777776</v>
      </c>
      <c r="AH49" s="14">
        <f t="shared" si="87"/>
        <v>0.14409722222222221</v>
      </c>
      <c r="AI49" s="14">
        <f t="shared" si="90"/>
        <v>0.31124999999999997</v>
      </c>
      <c r="AJ49" s="14">
        <f t="shared" si="91"/>
        <v>0.19453124999999999</v>
      </c>
      <c r="AK49" s="14">
        <f t="shared" si="92"/>
        <v>0.15562499999999999</v>
      </c>
      <c r="AL49" s="26">
        <v>0.85416666666666663</v>
      </c>
      <c r="AM49" s="17">
        <v>0.2902777777777778</v>
      </c>
      <c r="AN49" s="18">
        <f>+AO49-AM49</f>
        <v>-5.5555555555555913E-3</v>
      </c>
      <c r="AO49" s="19">
        <f t="shared" si="52"/>
        <v>0.28472222222222221</v>
      </c>
      <c r="AP49" s="26">
        <v>0.27430555555555558</v>
      </c>
      <c r="AQ49" s="19">
        <f t="shared" si="53"/>
        <v>0.82291666666666674</v>
      </c>
      <c r="AR49" s="19">
        <f t="shared" si="54"/>
        <v>0.85034722222222237</v>
      </c>
      <c r="AS49" s="19">
        <f t="shared" si="55"/>
        <v>0.26881944444444444</v>
      </c>
      <c r="AT49" s="19">
        <f t="shared" si="56"/>
        <v>0.26333333333333336</v>
      </c>
      <c r="AU49" s="19">
        <f t="shared" si="57"/>
        <v>0.16801215277777778</v>
      </c>
      <c r="AV49" s="19">
        <f t="shared" si="58"/>
        <v>0.13715277777777779</v>
      </c>
      <c r="AW49" s="19">
        <f t="shared" si="59"/>
        <v>0.10972222222222223</v>
      </c>
      <c r="AX49" s="19">
        <f t="shared" si="60"/>
        <v>0.13440972222222222</v>
      </c>
      <c r="AY49" s="19">
        <f t="shared" si="61"/>
        <v>0.29076388888888893</v>
      </c>
      <c r="AZ49" s="19">
        <f t="shared" si="62"/>
        <v>0.2961111111111111</v>
      </c>
      <c r="BA49" s="20">
        <f t="shared" si="63"/>
        <v>0.30180555555555555</v>
      </c>
      <c r="BB49" s="20">
        <f t="shared" si="64"/>
        <v>0.3075</v>
      </c>
      <c r="BC49" s="20">
        <f t="shared" si="65"/>
        <v>0.1779513888888889</v>
      </c>
      <c r="BD49" s="20">
        <f t="shared" si="66"/>
        <v>0.1423611111111111</v>
      </c>
      <c r="BE49" s="20">
        <f t="shared" si="67"/>
        <v>0.11388888888888889</v>
      </c>
      <c r="BF49" s="19">
        <f t="shared" si="68"/>
        <v>0.10677083333333333</v>
      </c>
      <c r="BG49" s="19">
        <f t="shared" si="69"/>
        <v>0.112109375</v>
      </c>
      <c r="BH49" s="19">
        <f t="shared" si="70"/>
        <v>0.27618055555555554</v>
      </c>
      <c r="BI49" s="19"/>
      <c r="BJ49" s="19">
        <f t="shared" si="71"/>
        <v>0.2961111111111111</v>
      </c>
      <c r="BK49" s="19"/>
      <c r="BL49" s="19">
        <f t="shared" si="72"/>
        <v>0.57229166666666664</v>
      </c>
      <c r="BM49" s="19" t="s">
        <v>224</v>
      </c>
      <c r="BN49" s="19">
        <v>0.61111111111111116</v>
      </c>
      <c r="BO49" s="19">
        <f t="shared" si="73"/>
        <v>0.88875000000000015</v>
      </c>
      <c r="BP49" s="19" t="s">
        <v>269</v>
      </c>
      <c r="BQ49" s="19" t="s">
        <v>258</v>
      </c>
      <c r="BR49" s="19">
        <f t="shared" si="74"/>
        <v>0.29625000000000007</v>
      </c>
      <c r="BS49" s="19">
        <f t="shared" si="75"/>
        <v>0.26333333333333336</v>
      </c>
      <c r="BT49" s="19">
        <f t="shared" si="76"/>
        <v>0.28390625000000003</v>
      </c>
      <c r="BU49" s="19">
        <f t="shared" si="77"/>
        <v>0.54723958333333345</v>
      </c>
      <c r="BV49" s="19">
        <f t="shared" si="78"/>
        <v>0.27567708333333335</v>
      </c>
      <c r="BW49" s="19">
        <f t="shared" si="79"/>
        <v>0.82291666666666674</v>
      </c>
      <c r="BX49" s="19">
        <f t="shared" si="80"/>
        <v>6.8576388888888895E-2</v>
      </c>
    </row>
    <row r="50" spans="1:76" ht="21.95" customHeight="1" thickBot="1" x14ac:dyDescent="0.3">
      <c r="A50" s="68" t="s">
        <v>104</v>
      </c>
      <c r="B50" s="68" t="s">
        <v>105</v>
      </c>
      <c r="C50" s="69" t="s">
        <v>75</v>
      </c>
      <c r="D50" s="69">
        <v>10</v>
      </c>
      <c r="E50" s="70" t="s">
        <v>166</v>
      </c>
      <c r="F50" s="70" t="s">
        <v>187</v>
      </c>
      <c r="G50" s="99" t="s">
        <v>114</v>
      </c>
      <c r="H50" s="71" t="s">
        <v>153</v>
      </c>
      <c r="I50" s="102">
        <v>0.30555555555555558</v>
      </c>
      <c r="J50" s="77">
        <f>+I50*2</f>
        <v>0.61111111111111116</v>
      </c>
      <c r="K50" s="77">
        <v>0.6166666666666667</v>
      </c>
      <c r="L50" s="84">
        <v>7</v>
      </c>
      <c r="M50" s="73" t="s">
        <v>143</v>
      </c>
      <c r="N50" s="68" t="s">
        <v>164</v>
      </c>
      <c r="O50" s="71"/>
      <c r="P50" s="71"/>
      <c r="Q50" s="71"/>
      <c r="R50" s="71"/>
      <c r="S50" s="71"/>
      <c r="T50" s="77"/>
      <c r="U50" s="75">
        <f t="shared" si="93"/>
        <v>0.30607638888888883</v>
      </c>
      <c r="V50" s="75">
        <f t="shared" si="82"/>
        <v>0.2986111111111111</v>
      </c>
      <c r="W50" s="75">
        <f t="shared" si="83"/>
        <v>0.29114583333333333</v>
      </c>
      <c r="X50" s="75">
        <f t="shared" si="95"/>
        <v>0.89583333333333326</v>
      </c>
      <c r="Y50" s="76">
        <v>0.2986111111111111</v>
      </c>
      <c r="Z50" s="77">
        <f t="shared" si="49"/>
        <v>0.18663194444444445</v>
      </c>
      <c r="AA50" s="77">
        <f t="shared" si="50"/>
        <v>0.20156250000000001</v>
      </c>
      <c r="AB50" s="77">
        <f t="shared" si="51"/>
        <v>0.14930555555555555</v>
      </c>
      <c r="AC50" s="77">
        <f t="shared" si="84"/>
        <v>0.31354166666666666</v>
      </c>
      <c r="AD50" s="77">
        <f t="shared" si="85"/>
        <v>0.28368055555555555</v>
      </c>
      <c r="AE50" s="77">
        <f t="shared" si="94"/>
        <v>0.59722222222222221</v>
      </c>
      <c r="AF50" s="75">
        <f t="shared" ref="AF50:AF73" si="96">+Y50*3</f>
        <v>0.89583333333333326</v>
      </c>
      <c r="AG50" s="75">
        <f t="shared" si="86"/>
        <v>0.18663194444444445</v>
      </c>
      <c r="AH50" s="75">
        <f t="shared" si="87"/>
        <v>0.14930555555555555</v>
      </c>
      <c r="AI50" s="75">
        <f t="shared" si="90"/>
        <v>0.32250000000000001</v>
      </c>
      <c r="AJ50" s="75">
        <f t="shared" si="91"/>
        <v>0.20156250000000001</v>
      </c>
      <c r="AK50" s="75">
        <f t="shared" si="92"/>
        <v>0.16125</v>
      </c>
      <c r="AL50" s="78">
        <v>0.85277777777777775</v>
      </c>
      <c r="AM50" s="78">
        <v>0.28958333333333336</v>
      </c>
      <c r="AN50" s="79">
        <f>+AO50-AM50</f>
        <v>-5.3240740740740922E-3</v>
      </c>
      <c r="AO50" s="80">
        <f t="shared" si="52"/>
        <v>0.28425925925925927</v>
      </c>
      <c r="AP50" s="86">
        <v>0.27430555555555558</v>
      </c>
      <c r="AQ50" s="80">
        <f t="shared" si="53"/>
        <v>0.82291666666666674</v>
      </c>
      <c r="AR50" s="80">
        <f t="shared" si="54"/>
        <v>0.85034722222222237</v>
      </c>
      <c r="AS50" s="80">
        <f t="shared" si="55"/>
        <v>0.26881944444444444</v>
      </c>
      <c r="AT50" s="80">
        <f t="shared" si="56"/>
        <v>0.26333333333333336</v>
      </c>
      <c r="AU50" s="80">
        <f t="shared" si="57"/>
        <v>0.16801215277777778</v>
      </c>
      <c r="AV50" s="80">
        <f t="shared" si="58"/>
        <v>0.13715277777777779</v>
      </c>
      <c r="AW50" s="80">
        <f t="shared" si="59"/>
        <v>0.10972222222222223</v>
      </c>
      <c r="AX50" s="80">
        <f t="shared" si="60"/>
        <v>0.13440972222222222</v>
      </c>
      <c r="AY50" s="80">
        <f t="shared" si="61"/>
        <v>0.29076388888888893</v>
      </c>
      <c r="AZ50" s="80">
        <f t="shared" si="62"/>
        <v>0.29562962962962963</v>
      </c>
      <c r="BA50" s="76">
        <f t="shared" si="63"/>
        <v>0.30131481481481481</v>
      </c>
      <c r="BB50" s="76">
        <f t="shared" si="64"/>
        <v>0.30700000000000005</v>
      </c>
      <c r="BC50" s="76">
        <f t="shared" si="65"/>
        <v>0.17766203703703703</v>
      </c>
      <c r="BD50" s="76">
        <f t="shared" si="66"/>
        <v>0.14212962962962963</v>
      </c>
      <c r="BE50" s="76">
        <f t="shared" si="67"/>
        <v>0.11370370370370371</v>
      </c>
      <c r="BF50" s="80">
        <f t="shared" si="68"/>
        <v>0.10659722222222223</v>
      </c>
      <c r="BG50" s="80">
        <f t="shared" si="69"/>
        <v>0.11192708333333334</v>
      </c>
      <c r="BH50" s="80">
        <f t="shared" si="70"/>
        <v>0.27573148148148147</v>
      </c>
      <c r="BI50" s="80"/>
      <c r="BJ50" s="80">
        <f t="shared" si="71"/>
        <v>0.29562962962962963</v>
      </c>
      <c r="BK50" s="80"/>
      <c r="BL50" s="80">
        <f t="shared" si="72"/>
        <v>0.5713611111111111</v>
      </c>
      <c r="BM50" s="80" t="s">
        <v>203</v>
      </c>
      <c r="BN50" s="80">
        <v>0.63749999999999996</v>
      </c>
      <c r="BO50" s="80">
        <f t="shared" si="73"/>
        <v>0.88875000000000015</v>
      </c>
      <c r="BP50" s="80" t="s">
        <v>269</v>
      </c>
      <c r="BQ50" s="80" t="s">
        <v>258</v>
      </c>
      <c r="BR50" s="80">
        <f t="shared" si="74"/>
        <v>0.29625000000000007</v>
      </c>
      <c r="BS50" s="80">
        <f t="shared" si="75"/>
        <v>0.26333333333333336</v>
      </c>
      <c r="BT50" s="80">
        <f t="shared" si="76"/>
        <v>0.28390625000000003</v>
      </c>
      <c r="BU50" s="80">
        <f t="shared" si="77"/>
        <v>0.54723958333333345</v>
      </c>
      <c r="BV50" s="80">
        <f t="shared" si="78"/>
        <v>0.27567708333333335</v>
      </c>
      <c r="BW50" s="80">
        <f t="shared" si="79"/>
        <v>0.82291666666666674</v>
      </c>
      <c r="BX50" s="80">
        <f t="shared" si="80"/>
        <v>6.8576388888888895E-2</v>
      </c>
    </row>
    <row r="51" spans="1:76" ht="21.95" customHeight="1" x14ac:dyDescent="0.25">
      <c r="A51" s="55" t="s">
        <v>45</v>
      </c>
      <c r="B51" s="55" t="s">
        <v>44</v>
      </c>
      <c r="C51" s="56" t="s">
        <v>75</v>
      </c>
      <c r="D51" s="56">
        <v>11</v>
      </c>
      <c r="E51" s="57" t="s">
        <v>166</v>
      </c>
      <c r="F51" s="57" t="s">
        <v>186</v>
      </c>
      <c r="G51" s="58" t="s">
        <v>114</v>
      </c>
      <c r="H51" s="58" t="s">
        <v>153</v>
      </c>
      <c r="I51" s="58"/>
      <c r="J51" s="58"/>
      <c r="K51" s="58"/>
      <c r="L51" s="59">
        <v>7.5</v>
      </c>
      <c r="M51" s="88" t="s">
        <v>143</v>
      </c>
      <c r="N51" s="55" t="s">
        <v>164</v>
      </c>
      <c r="O51" s="58"/>
      <c r="P51" s="58"/>
      <c r="Q51" s="58"/>
      <c r="R51" s="58"/>
      <c r="S51" s="58"/>
      <c r="T51" s="64"/>
      <c r="U51" s="62">
        <f t="shared" si="93"/>
        <v>0.29539930555555549</v>
      </c>
      <c r="V51" s="62">
        <f t="shared" si="82"/>
        <v>0.28819444444444442</v>
      </c>
      <c r="W51" s="62">
        <f t="shared" si="83"/>
        <v>0.28098958333333329</v>
      </c>
      <c r="X51" s="62">
        <f t="shared" si="95"/>
        <v>0.86458333333333326</v>
      </c>
      <c r="Y51" s="63">
        <v>0.28819444444444442</v>
      </c>
      <c r="Z51" s="64">
        <f t="shared" si="49"/>
        <v>0.18012152777777776</v>
      </c>
      <c r="AA51" s="64">
        <f t="shared" si="50"/>
        <v>0.19453124999999999</v>
      </c>
      <c r="AB51" s="64">
        <f t="shared" si="51"/>
        <v>0.14409722222222221</v>
      </c>
      <c r="AC51" s="64">
        <f t="shared" si="84"/>
        <v>0.30260416666666667</v>
      </c>
      <c r="AD51" s="64">
        <f t="shared" si="85"/>
        <v>0.27378472222222217</v>
      </c>
      <c r="AE51" s="64">
        <f t="shared" si="94"/>
        <v>0.57638888888888884</v>
      </c>
      <c r="AF51" s="62">
        <f t="shared" si="96"/>
        <v>0.86458333333333326</v>
      </c>
      <c r="AG51" s="62">
        <f t="shared" si="86"/>
        <v>0.18012152777777776</v>
      </c>
      <c r="AH51" s="62">
        <f t="shared" si="87"/>
        <v>0.14409722222222221</v>
      </c>
      <c r="AI51" s="62">
        <f t="shared" si="90"/>
        <v>0.31124999999999997</v>
      </c>
      <c r="AJ51" s="62">
        <f t="shared" si="91"/>
        <v>0.19453124999999999</v>
      </c>
      <c r="AK51" s="62">
        <f t="shared" si="92"/>
        <v>0.15562499999999999</v>
      </c>
      <c r="AL51" s="65">
        <v>0.83472222222222225</v>
      </c>
      <c r="AM51" s="65"/>
      <c r="AN51" s="66"/>
      <c r="AO51" s="67">
        <f t="shared" si="52"/>
        <v>0.27824074074074073</v>
      </c>
      <c r="AP51" s="83">
        <v>0.28125</v>
      </c>
      <c r="AQ51" s="67">
        <f t="shared" si="53"/>
        <v>0.84375</v>
      </c>
      <c r="AR51" s="67">
        <f t="shared" si="54"/>
        <v>0.87187500000000007</v>
      </c>
      <c r="AS51" s="67">
        <f t="shared" si="55"/>
        <v>0.27562500000000001</v>
      </c>
      <c r="AT51" s="67">
        <f t="shared" si="56"/>
        <v>0.27</v>
      </c>
      <c r="AU51" s="67">
        <f t="shared" si="57"/>
        <v>0.17226562500000001</v>
      </c>
      <c r="AV51" s="67">
        <f t="shared" si="58"/>
        <v>0.140625</v>
      </c>
      <c r="AW51" s="67">
        <f t="shared" si="59"/>
        <v>0.1125</v>
      </c>
      <c r="AX51" s="67">
        <f t="shared" si="60"/>
        <v>0.1378125</v>
      </c>
      <c r="AY51" s="67">
        <f t="shared" si="61"/>
        <v>0.29812500000000003</v>
      </c>
      <c r="AZ51" s="67">
        <f t="shared" si="62"/>
        <v>0.28937037037037039</v>
      </c>
      <c r="BA51" s="63">
        <f t="shared" si="63"/>
        <v>0.29493518518518519</v>
      </c>
      <c r="BB51" s="63">
        <f t="shared" si="64"/>
        <v>0.30049999999999999</v>
      </c>
      <c r="BC51" s="63">
        <f t="shared" si="65"/>
        <v>0.17390046296296297</v>
      </c>
      <c r="BD51" s="63">
        <f t="shared" si="66"/>
        <v>0.13912037037037037</v>
      </c>
      <c r="BE51" s="63">
        <f t="shared" si="67"/>
        <v>0.1112962962962963</v>
      </c>
      <c r="BF51" s="67">
        <f t="shared" si="68"/>
        <v>0.10434027777777777</v>
      </c>
      <c r="BG51" s="67">
        <f t="shared" si="69"/>
        <v>0.10955729166666667</v>
      </c>
      <c r="BH51" s="67">
        <f t="shared" si="70"/>
        <v>0.2698935185185185</v>
      </c>
      <c r="BI51" s="67"/>
      <c r="BJ51" s="67">
        <f t="shared" si="71"/>
        <v>0.28937037037037039</v>
      </c>
      <c r="BK51" s="67"/>
      <c r="BL51" s="67">
        <f t="shared" si="72"/>
        <v>0.55926388888888889</v>
      </c>
      <c r="BM51" s="67" t="s">
        <v>217</v>
      </c>
      <c r="BN51" s="67">
        <v>0.61458333333333337</v>
      </c>
      <c r="BO51" s="67">
        <f t="shared" si="73"/>
        <v>0.91125000000000012</v>
      </c>
      <c r="BP51" s="67" t="s">
        <v>269</v>
      </c>
      <c r="BQ51" s="67" t="s">
        <v>260</v>
      </c>
      <c r="BR51" s="67">
        <f t="shared" si="74"/>
        <v>0.30375000000000002</v>
      </c>
      <c r="BS51" s="67">
        <f t="shared" si="75"/>
        <v>0.27</v>
      </c>
      <c r="BT51" s="67">
        <f t="shared" si="76"/>
        <v>0.29109374999999998</v>
      </c>
      <c r="BU51" s="67">
        <f t="shared" si="77"/>
        <v>0.56109374999999995</v>
      </c>
      <c r="BV51" s="67">
        <f t="shared" si="78"/>
        <v>0.28265625</v>
      </c>
      <c r="BW51" s="67">
        <f t="shared" si="79"/>
        <v>0.84375</v>
      </c>
      <c r="BX51" s="67">
        <f t="shared" si="80"/>
        <v>7.03125E-2</v>
      </c>
    </row>
    <row r="52" spans="1:76" ht="21.95" customHeight="1" x14ac:dyDescent="0.25">
      <c r="A52" s="9" t="s">
        <v>31</v>
      </c>
      <c r="B52" s="9" t="s">
        <v>59</v>
      </c>
      <c r="C52" s="10" t="s">
        <v>75</v>
      </c>
      <c r="D52" s="10">
        <v>11</v>
      </c>
      <c r="E52" s="5" t="s">
        <v>166</v>
      </c>
      <c r="F52" s="5" t="s">
        <v>186</v>
      </c>
      <c r="G52" s="11" t="s">
        <v>114</v>
      </c>
      <c r="H52" s="11" t="s">
        <v>153</v>
      </c>
      <c r="L52" s="25">
        <v>7.5</v>
      </c>
      <c r="M52" s="13" t="s">
        <v>143</v>
      </c>
      <c r="N52" s="21" t="s">
        <v>164</v>
      </c>
      <c r="T52" s="16"/>
      <c r="U52" s="14">
        <f t="shared" si="93"/>
        <v>0.30607638888888883</v>
      </c>
      <c r="V52" s="14">
        <f t="shared" si="82"/>
        <v>0.2986111111111111</v>
      </c>
      <c r="W52" s="14">
        <f t="shared" si="83"/>
        <v>0.29114583333333333</v>
      </c>
      <c r="X52" s="14">
        <f t="shared" si="95"/>
        <v>0.89583333333333326</v>
      </c>
      <c r="Y52" s="15">
        <v>0.2986111111111111</v>
      </c>
      <c r="Z52" s="16">
        <f t="shared" si="49"/>
        <v>0.18663194444444445</v>
      </c>
      <c r="AA52" s="16">
        <f t="shared" si="50"/>
        <v>0.20156250000000001</v>
      </c>
      <c r="AB52" s="16">
        <f t="shared" si="51"/>
        <v>0.14930555555555555</v>
      </c>
      <c r="AC52" s="16">
        <f t="shared" si="84"/>
        <v>0.31354166666666666</v>
      </c>
      <c r="AD52" s="16">
        <f t="shared" si="85"/>
        <v>0.28368055555555555</v>
      </c>
      <c r="AE52" s="16">
        <f t="shared" si="94"/>
        <v>0.59722222222222221</v>
      </c>
      <c r="AF52" s="14">
        <f t="shared" si="96"/>
        <v>0.89583333333333326</v>
      </c>
      <c r="AG52" s="14">
        <f t="shared" si="86"/>
        <v>0.18663194444444445</v>
      </c>
      <c r="AH52" s="14">
        <f t="shared" si="87"/>
        <v>0.14930555555555555</v>
      </c>
      <c r="AI52" s="14">
        <f t="shared" si="90"/>
        <v>0.32250000000000001</v>
      </c>
      <c r="AJ52" s="14">
        <f t="shared" si="91"/>
        <v>0.20156250000000001</v>
      </c>
      <c r="AK52" s="14">
        <f t="shared" si="92"/>
        <v>0.16125</v>
      </c>
      <c r="AL52" s="17">
        <v>0.84791666666666665</v>
      </c>
      <c r="AM52" s="17"/>
      <c r="AN52" s="18"/>
      <c r="AO52" s="19">
        <f t="shared" si="52"/>
        <v>0.28263888888888888</v>
      </c>
      <c r="AP52" s="19">
        <v>0.28125</v>
      </c>
      <c r="AQ52" s="19">
        <f t="shared" si="53"/>
        <v>0.84375</v>
      </c>
      <c r="AR52" s="19">
        <f t="shared" si="54"/>
        <v>0.87187500000000007</v>
      </c>
      <c r="AS52" s="19">
        <f t="shared" si="55"/>
        <v>0.27562500000000001</v>
      </c>
      <c r="AT52" s="19">
        <f t="shared" si="56"/>
        <v>0.27</v>
      </c>
      <c r="AU52" s="19">
        <f t="shared" si="57"/>
        <v>0.17226562500000001</v>
      </c>
      <c r="AV52" s="19">
        <f t="shared" si="58"/>
        <v>0.140625</v>
      </c>
      <c r="AW52" s="19">
        <f t="shared" si="59"/>
        <v>0.1125</v>
      </c>
      <c r="AX52" s="19">
        <f t="shared" si="60"/>
        <v>0.1378125</v>
      </c>
      <c r="AY52" s="19">
        <f t="shared" si="61"/>
        <v>0.29812500000000003</v>
      </c>
      <c r="AZ52" s="19">
        <f t="shared" si="62"/>
        <v>0.29394444444444445</v>
      </c>
      <c r="BA52" s="20">
        <f t="shared" si="63"/>
        <v>0.29959722222222224</v>
      </c>
      <c r="BB52" s="20">
        <f t="shared" si="64"/>
        <v>0.30525000000000002</v>
      </c>
      <c r="BC52" s="20">
        <f t="shared" si="65"/>
        <v>0.17664930555555555</v>
      </c>
      <c r="BD52" s="20">
        <f t="shared" si="66"/>
        <v>0.14131944444444444</v>
      </c>
      <c r="BE52" s="20">
        <f t="shared" si="67"/>
        <v>0.11305555555555556</v>
      </c>
      <c r="BF52" s="19">
        <f t="shared" si="68"/>
        <v>0.10598958333333333</v>
      </c>
      <c r="BG52" s="19">
        <f t="shared" si="69"/>
        <v>0.11128906250000001</v>
      </c>
      <c r="BH52" s="19">
        <f t="shared" si="70"/>
        <v>0.27415972222222224</v>
      </c>
      <c r="BI52" s="19"/>
      <c r="BJ52" s="19">
        <f t="shared" si="71"/>
        <v>0.29394444444444445</v>
      </c>
      <c r="BK52" s="19"/>
      <c r="BL52" s="19">
        <f t="shared" si="72"/>
        <v>0.56810416666666663</v>
      </c>
      <c r="BM52" s="19" t="s">
        <v>218</v>
      </c>
      <c r="BN52" s="19">
        <v>0.67986111111111114</v>
      </c>
      <c r="BO52" s="19">
        <f t="shared" si="73"/>
        <v>0.91125000000000012</v>
      </c>
      <c r="BP52" s="19" t="s">
        <v>269</v>
      </c>
      <c r="BQ52" s="19" t="s">
        <v>258</v>
      </c>
      <c r="BR52" s="19">
        <f t="shared" si="74"/>
        <v>0.30375000000000002</v>
      </c>
      <c r="BS52" s="19">
        <f t="shared" si="75"/>
        <v>0.27</v>
      </c>
      <c r="BT52" s="19">
        <f t="shared" si="76"/>
        <v>0.29109374999999998</v>
      </c>
      <c r="BU52" s="19">
        <f t="shared" si="77"/>
        <v>0.56109374999999995</v>
      </c>
      <c r="BV52" s="19">
        <f t="shared" si="78"/>
        <v>0.28265625</v>
      </c>
      <c r="BW52" s="19">
        <f t="shared" si="79"/>
        <v>0.84375</v>
      </c>
      <c r="BX52" s="19">
        <f t="shared" si="80"/>
        <v>7.03125E-2</v>
      </c>
    </row>
    <row r="53" spans="1:76" ht="21.95" customHeight="1" x14ac:dyDescent="0.25">
      <c r="A53" s="21" t="s">
        <v>62</v>
      </c>
      <c r="B53" s="21" t="s">
        <v>61</v>
      </c>
      <c r="C53" s="10" t="s">
        <v>75</v>
      </c>
      <c r="D53" s="10">
        <v>10</v>
      </c>
      <c r="E53" s="5" t="s">
        <v>166</v>
      </c>
      <c r="F53" s="5" t="s">
        <v>187</v>
      </c>
      <c r="G53" s="31" t="s">
        <v>114</v>
      </c>
      <c r="H53" s="11" t="s">
        <v>153</v>
      </c>
      <c r="I53" s="31"/>
      <c r="J53" s="31"/>
      <c r="K53" s="31"/>
      <c r="L53" s="25">
        <v>7.5</v>
      </c>
      <c r="M53" s="13" t="s">
        <v>143</v>
      </c>
      <c r="N53" s="21" t="s">
        <v>164</v>
      </c>
      <c r="T53" s="16"/>
      <c r="U53" s="14">
        <f t="shared" si="93"/>
        <v>0.30607638888888883</v>
      </c>
      <c r="V53" s="14">
        <f t="shared" si="82"/>
        <v>0.2986111111111111</v>
      </c>
      <c r="W53" s="14">
        <f t="shared" si="83"/>
        <v>0.29114583333333333</v>
      </c>
      <c r="X53" s="14">
        <f t="shared" si="95"/>
        <v>0.89583333333333326</v>
      </c>
      <c r="Y53" s="20">
        <v>0.2986111111111111</v>
      </c>
      <c r="Z53" s="16">
        <f t="shared" si="49"/>
        <v>0.18663194444444445</v>
      </c>
      <c r="AA53" s="16">
        <f t="shared" si="50"/>
        <v>0.20156250000000001</v>
      </c>
      <c r="AB53" s="16">
        <f t="shared" si="51"/>
        <v>0.14930555555555555</v>
      </c>
      <c r="AC53" s="16">
        <f t="shared" si="84"/>
        <v>0.31354166666666666</v>
      </c>
      <c r="AD53" s="16">
        <f t="shared" si="85"/>
        <v>0.28368055555555555</v>
      </c>
      <c r="AE53" s="16">
        <f t="shared" si="94"/>
        <v>0.59722222222222221</v>
      </c>
      <c r="AF53" s="14">
        <f t="shared" si="96"/>
        <v>0.89583333333333326</v>
      </c>
      <c r="AG53" s="14">
        <f t="shared" si="86"/>
        <v>0.18663194444444445</v>
      </c>
      <c r="AH53" s="14">
        <f t="shared" si="87"/>
        <v>0.14930555555555555</v>
      </c>
      <c r="AI53" s="14">
        <f t="shared" si="90"/>
        <v>0.32250000000000001</v>
      </c>
      <c r="AJ53" s="14">
        <f t="shared" si="91"/>
        <v>0.20156250000000001</v>
      </c>
      <c r="AK53" s="14">
        <f t="shared" si="92"/>
        <v>0.16125</v>
      </c>
      <c r="AL53" s="17">
        <v>0.90625</v>
      </c>
      <c r="AM53" s="17"/>
      <c r="AN53" s="18"/>
      <c r="AO53" s="19">
        <f t="shared" si="52"/>
        <v>0.30208333333333331</v>
      </c>
      <c r="AP53" s="26">
        <v>0.28125</v>
      </c>
      <c r="AQ53" s="19">
        <f t="shared" si="53"/>
        <v>0.84375</v>
      </c>
      <c r="AR53" s="19">
        <f t="shared" si="54"/>
        <v>0.87187500000000007</v>
      </c>
      <c r="AS53" s="19">
        <f t="shared" si="55"/>
        <v>0.27562500000000001</v>
      </c>
      <c r="AT53" s="19">
        <f t="shared" si="56"/>
        <v>0.27</v>
      </c>
      <c r="AU53" s="19">
        <f t="shared" si="57"/>
        <v>0.17226562500000001</v>
      </c>
      <c r="AV53" s="19">
        <f t="shared" si="58"/>
        <v>0.140625</v>
      </c>
      <c r="AW53" s="19">
        <f t="shared" si="59"/>
        <v>0.1125</v>
      </c>
      <c r="AX53" s="19">
        <f t="shared" si="60"/>
        <v>0.1378125</v>
      </c>
      <c r="AY53" s="19">
        <f t="shared" si="61"/>
        <v>0.29812500000000003</v>
      </c>
      <c r="AZ53" s="19">
        <f t="shared" si="62"/>
        <v>0.31416666666666665</v>
      </c>
      <c r="BA53" s="20">
        <f t="shared" si="63"/>
        <v>0.32020833333333332</v>
      </c>
      <c r="BB53" s="20">
        <f t="shared" si="64"/>
        <v>0.32624999999999998</v>
      </c>
      <c r="BC53" s="20">
        <f t="shared" si="65"/>
        <v>0.18880208333333331</v>
      </c>
      <c r="BD53" s="20">
        <f t="shared" si="66"/>
        <v>0.15104166666666666</v>
      </c>
      <c r="BE53" s="20">
        <f t="shared" si="67"/>
        <v>0.12083333333333333</v>
      </c>
      <c r="BF53" s="19">
        <f t="shared" si="68"/>
        <v>0.11328125</v>
      </c>
      <c r="BG53" s="19">
        <f t="shared" si="69"/>
        <v>0.11894531250000001</v>
      </c>
      <c r="BH53" s="19">
        <f t="shared" si="70"/>
        <v>0.29302083333333329</v>
      </c>
      <c r="BI53" s="19"/>
      <c r="BJ53" s="19">
        <f t="shared" si="71"/>
        <v>0.31416666666666665</v>
      </c>
      <c r="BK53" s="19"/>
      <c r="BL53" s="19">
        <f t="shared" si="72"/>
        <v>0.60718749999999999</v>
      </c>
      <c r="BM53" s="19" t="s">
        <v>205</v>
      </c>
      <c r="BN53" s="19">
        <v>0.63749999999999996</v>
      </c>
      <c r="BO53" s="19">
        <f t="shared" si="73"/>
        <v>0.91125000000000012</v>
      </c>
      <c r="BP53" s="19" t="s">
        <v>269</v>
      </c>
      <c r="BQ53" s="19" t="s">
        <v>258</v>
      </c>
      <c r="BR53" s="19">
        <f t="shared" si="74"/>
        <v>0.30375000000000002</v>
      </c>
      <c r="BS53" s="19">
        <f t="shared" si="75"/>
        <v>0.27</v>
      </c>
      <c r="BT53" s="19">
        <f t="shared" si="76"/>
        <v>0.29109374999999998</v>
      </c>
      <c r="BU53" s="19">
        <f t="shared" si="77"/>
        <v>0.56109374999999995</v>
      </c>
      <c r="BV53" s="19">
        <f t="shared" si="78"/>
        <v>0.28265625</v>
      </c>
      <c r="BW53" s="19">
        <f t="shared" si="79"/>
        <v>0.84375</v>
      </c>
      <c r="BX53" s="19">
        <f t="shared" si="80"/>
        <v>7.03125E-2</v>
      </c>
    </row>
    <row r="54" spans="1:76" ht="21.95" customHeight="1" x14ac:dyDescent="0.25">
      <c r="A54" s="21" t="s">
        <v>100</v>
      </c>
      <c r="B54" s="21" t="s">
        <v>101</v>
      </c>
      <c r="C54" s="10" t="s">
        <v>75</v>
      </c>
      <c r="D54" s="10">
        <v>9</v>
      </c>
      <c r="E54" s="27" t="s">
        <v>131</v>
      </c>
      <c r="F54" s="27" t="s">
        <v>131</v>
      </c>
      <c r="G54" s="11" t="s">
        <v>114</v>
      </c>
      <c r="H54" s="11" t="s">
        <v>114</v>
      </c>
      <c r="I54" s="16">
        <v>0.30555555555555558</v>
      </c>
      <c r="J54" s="16">
        <f>+I54*2</f>
        <v>0.61111111111111116</v>
      </c>
      <c r="K54" s="16">
        <v>0.6333333333333333</v>
      </c>
      <c r="L54" s="12">
        <v>7.5</v>
      </c>
      <c r="M54" s="13" t="s">
        <v>144</v>
      </c>
      <c r="N54" s="21" t="s">
        <v>164</v>
      </c>
      <c r="T54" s="16"/>
      <c r="U54" s="14">
        <f t="shared" si="93"/>
        <v>0.31319444444444444</v>
      </c>
      <c r="V54" s="14">
        <f t="shared" si="82"/>
        <v>0.30555555555555558</v>
      </c>
      <c r="W54" s="14">
        <f t="shared" si="83"/>
        <v>0.29791666666666666</v>
      </c>
      <c r="X54" s="14">
        <f t="shared" si="95"/>
        <v>0.91666666666666674</v>
      </c>
      <c r="Y54" s="20">
        <v>0.30555555555555558</v>
      </c>
      <c r="Z54" s="16">
        <f t="shared" si="49"/>
        <v>0.19097222222222224</v>
      </c>
      <c r="AA54" s="16">
        <f t="shared" si="50"/>
        <v>0.20625000000000002</v>
      </c>
      <c r="AB54" s="16">
        <f t="shared" si="51"/>
        <v>0.15277777777777779</v>
      </c>
      <c r="AC54" s="16">
        <f t="shared" si="84"/>
        <v>0.32083333333333336</v>
      </c>
      <c r="AD54" s="16">
        <f t="shared" si="85"/>
        <v>0.2902777777777778</v>
      </c>
      <c r="AE54" s="16"/>
      <c r="AF54" s="14">
        <f t="shared" si="96"/>
        <v>0.91666666666666674</v>
      </c>
      <c r="AG54" s="14">
        <f t="shared" si="86"/>
        <v>0.19097222222222224</v>
      </c>
      <c r="AH54" s="14">
        <f t="shared" si="87"/>
        <v>0.15277777777777779</v>
      </c>
      <c r="AI54" s="14">
        <f t="shared" si="90"/>
        <v>0.33000000000000007</v>
      </c>
      <c r="AJ54" s="14">
        <f t="shared" si="91"/>
        <v>0.20625000000000004</v>
      </c>
      <c r="AK54" s="14">
        <f t="shared" si="92"/>
        <v>0.16500000000000004</v>
      </c>
      <c r="AL54" s="26">
        <v>0.88888888888888884</v>
      </c>
      <c r="AM54" s="26"/>
      <c r="AN54" s="18"/>
      <c r="AO54" s="19">
        <f t="shared" si="52"/>
        <v>0.29629629629629628</v>
      </c>
      <c r="AP54" s="26">
        <v>0.28472222222222221</v>
      </c>
      <c r="AQ54" s="19">
        <f t="shared" si="53"/>
        <v>0.85416666666666663</v>
      </c>
      <c r="AR54" s="19">
        <f t="shared" si="54"/>
        <v>0.88263888888888886</v>
      </c>
      <c r="AS54" s="19">
        <f t="shared" si="55"/>
        <v>0.27902777777777776</v>
      </c>
      <c r="AT54" s="19">
        <f t="shared" si="56"/>
        <v>0.27333333333333332</v>
      </c>
      <c r="AU54" s="19">
        <f t="shared" si="57"/>
        <v>0.17439236111111112</v>
      </c>
      <c r="AV54" s="19">
        <f t="shared" si="58"/>
        <v>0.1423611111111111</v>
      </c>
      <c r="AW54" s="19">
        <f t="shared" si="59"/>
        <v>0.11388888888888889</v>
      </c>
      <c r="AX54" s="19">
        <f t="shared" si="60"/>
        <v>0.13951388888888888</v>
      </c>
      <c r="AY54" s="19">
        <f t="shared" si="61"/>
        <v>0.30180555555555555</v>
      </c>
      <c r="AZ54" s="19">
        <f t="shared" si="62"/>
        <v>0.30814814814814812</v>
      </c>
      <c r="BA54" s="20">
        <f t="shared" si="63"/>
        <v>0.31407407407407406</v>
      </c>
      <c r="BB54" s="20">
        <f t="shared" si="64"/>
        <v>0.32</v>
      </c>
      <c r="BC54" s="20">
        <f t="shared" si="65"/>
        <v>0.18518518518518517</v>
      </c>
      <c r="BD54" s="20">
        <f t="shared" si="66"/>
        <v>0.14814814814814814</v>
      </c>
      <c r="BE54" s="20">
        <f t="shared" si="67"/>
        <v>0.11851851851851852</v>
      </c>
      <c r="BF54" s="19">
        <f t="shared" si="68"/>
        <v>0.1111111111111111</v>
      </c>
      <c r="BG54" s="19">
        <f t="shared" si="69"/>
        <v>0.11666666666666667</v>
      </c>
      <c r="BH54" s="19">
        <f t="shared" si="70"/>
        <v>0.28740740740740739</v>
      </c>
      <c r="BI54" s="19"/>
      <c r="BJ54" s="19">
        <f t="shared" si="71"/>
        <v>0.30814814814814812</v>
      </c>
      <c r="BK54" s="19"/>
      <c r="BL54" s="19">
        <f t="shared" si="72"/>
        <v>0.5955555555555555</v>
      </c>
      <c r="BM54" s="19"/>
      <c r="BN54" s="19"/>
      <c r="BO54" s="19">
        <f t="shared" si="73"/>
        <v>0.92249999999999999</v>
      </c>
      <c r="BP54" s="19" t="s">
        <v>269</v>
      </c>
      <c r="BQ54" s="19" t="s">
        <v>258</v>
      </c>
      <c r="BR54" s="19">
        <f t="shared" si="74"/>
        <v>0.3075</v>
      </c>
      <c r="BS54" s="19">
        <f t="shared" si="75"/>
        <v>0.27333333333333332</v>
      </c>
      <c r="BT54" s="19">
        <f t="shared" si="76"/>
        <v>0.29468749999999999</v>
      </c>
      <c r="BU54" s="19">
        <f t="shared" si="77"/>
        <v>0.56802083333333331</v>
      </c>
      <c r="BV54" s="19">
        <f t="shared" si="78"/>
        <v>0.28614583333333332</v>
      </c>
      <c r="BW54" s="19">
        <f t="shared" si="79"/>
        <v>0.85416666666666663</v>
      </c>
      <c r="BX54" s="19">
        <f t="shared" si="80"/>
        <v>7.1180555555555552E-2</v>
      </c>
    </row>
    <row r="55" spans="1:76" ht="21.95" customHeight="1" thickBot="1" x14ac:dyDescent="0.3">
      <c r="A55" s="68" t="s">
        <v>191</v>
      </c>
      <c r="B55" s="68" t="s">
        <v>133</v>
      </c>
      <c r="C55" s="94" t="s">
        <v>75</v>
      </c>
      <c r="D55" s="94">
        <v>9</v>
      </c>
      <c r="E55" s="70" t="s">
        <v>165</v>
      </c>
      <c r="F55" s="70" t="s">
        <v>187</v>
      </c>
      <c r="G55" s="103" t="s">
        <v>114</v>
      </c>
      <c r="H55" s="71" t="s">
        <v>114</v>
      </c>
      <c r="I55" s="104">
        <v>0.33333333333333331</v>
      </c>
      <c r="J55" s="77">
        <f>+I55*2</f>
        <v>0.66666666666666663</v>
      </c>
      <c r="K55" s="77">
        <v>0.63194444444444442</v>
      </c>
      <c r="L55" s="84">
        <v>7.5</v>
      </c>
      <c r="M55" s="73" t="s">
        <v>144</v>
      </c>
      <c r="N55" s="68" t="s">
        <v>164</v>
      </c>
      <c r="O55" s="71"/>
      <c r="P55" s="71"/>
      <c r="Q55" s="71"/>
      <c r="R55" s="71"/>
      <c r="S55" s="71"/>
      <c r="T55" s="77"/>
      <c r="U55" s="75">
        <f t="shared" si="93"/>
        <v>0.31675347222222222</v>
      </c>
      <c r="V55" s="75">
        <f t="shared" si="82"/>
        <v>0.30902777777777779</v>
      </c>
      <c r="W55" s="75">
        <f t="shared" si="83"/>
        <v>0.30130208333333336</v>
      </c>
      <c r="X55" s="75">
        <f t="shared" si="95"/>
        <v>0.92708333333333326</v>
      </c>
      <c r="Y55" s="76">
        <v>0.30902777777777779</v>
      </c>
      <c r="Z55" s="77">
        <f t="shared" si="49"/>
        <v>0.1931423611111111</v>
      </c>
      <c r="AA55" s="77">
        <f t="shared" si="50"/>
        <v>0.20859374999999999</v>
      </c>
      <c r="AB55" s="77">
        <f t="shared" si="51"/>
        <v>0.1545138888888889</v>
      </c>
      <c r="AC55" s="77">
        <f t="shared" si="84"/>
        <v>0.32447916666666671</v>
      </c>
      <c r="AD55" s="77">
        <f t="shared" si="85"/>
        <v>0.29357638888888887</v>
      </c>
      <c r="AE55" s="77">
        <f t="shared" ref="AE55:AE63" si="97">+Y55*2</f>
        <v>0.61805555555555558</v>
      </c>
      <c r="AF55" s="75">
        <f t="shared" si="96"/>
        <v>0.92708333333333337</v>
      </c>
      <c r="AG55" s="75">
        <f t="shared" si="86"/>
        <v>0.1931423611111111</v>
      </c>
      <c r="AH55" s="75">
        <f t="shared" si="87"/>
        <v>0.1545138888888889</v>
      </c>
      <c r="AI55" s="75">
        <f t="shared" si="90"/>
        <v>0.33375000000000005</v>
      </c>
      <c r="AJ55" s="75">
        <f t="shared" si="91"/>
        <v>0.20859375000000002</v>
      </c>
      <c r="AK55" s="75">
        <f t="shared" si="92"/>
        <v>0.16687500000000002</v>
      </c>
      <c r="AL55" s="78">
        <v>0.90069444444444446</v>
      </c>
      <c r="AM55" s="78">
        <v>0.3</v>
      </c>
      <c r="AN55" s="79">
        <f>+AO55-AM55</f>
        <v>2.3148148148149916E-4</v>
      </c>
      <c r="AO55" s="80">
        <f t="shared" si="52"/>
        <v>0.30023148148148149</v>
      </c>
      <c r="AP55" s="86">
        <v>0.28472222222222221</v>
      </c>
      <c r="AQ55" s="80">
        <f t="shared" si="53"/>
        <v>0.85416666666666663</v>
      </c>
      <c r="AR55" s="80">
        <f t="shared" si="54"/>
        <v>0.88263888888888886</v>
      </c>
      <c r="AS55" s="80">
        <f t="shared" si="55"/>
        <v>0.27902777777777776</v>
      </c>
      <c r="AT55" s="80">
        <f t="shared" si="56"/>
        <v>0.27333333333333332</v>
      </c>
      <c r="AU55" s="80">
        <f t="shared" si="57"/>
        <v>0.17439236111111112</v>
      </c>
      <c r="AV55" s="80">
        <f t="shared" si="58"/>
        <v>0.1423611111111111</v>
      </c>
      <c r="AW55" s="80">
        <f t="shared" si="59"/>
        <v>0.11388888888888889</v>
      </c>
      <c r="AX55" s="80">
        <f t="shared" si="60"/>
        <v>0.13951388888888888</v>
      </c>
      <c r="AY55" s="80">
        <f t="shared" si="61"/>
        <v>0.30180555555555555</v>
      </c>
      <c r="AZ55" s="80">
        <f t="shared" si="62"/>
        <v>0.31224074074074076</v>
      </c>
      <c r="BA55" s="76">
        <f t="shared" si="63"/>
        <v>0.31824537037037037</v>
      </c>
      <c r="BB55" s="76">
        <f t="shared" si="64"/>
        <v>0.32425000000000004</v>
      </c>
      <c r="BC55" s="76">
        <f t="shared" si="65"/>
        <v>0.18764467592592593</v>
      </c>
      <c r="BD55" s="76">
        <f t="shared" si="66"/>
        <v>0.15011574074074074</v>
      </c>
      <c r="BE55" s="76">
        <f t="shared" si="67"/>
        <v>0.1200925925925926</v>
      </c>
      <c r="BF55" s="80">
        <f t="shared" si="68"/>
        <v>0.11258680555555556</v>
      </c>
      <c r="BG55" s="80">
        <f t="shared" si="69"/>
        <v>0.11821614583333334</v>
      </c>
      <c r="BH55" s="80">
        <f t="shared" si="70"/>
        <v>0.29122453703703705</v>
      </c>
      <c r="BI55" s="80"/>
      <c r="BJ55" s="80">
        <f t="shared" si="71"/>
        <v>0.31224074074074076</v>
      </c>
      <c r="BK55" s="80"/>
      <c r="BL55" s="80">
        <f t="shared" si="72"/>
        <v>0.60346527777777781</v>
      </c>
      <c r="BM55" s="80" t="s">
        <v>204</v>
      </c>
      <c r="BN55" s="80"/>
      <c r="BO55" s="80">
        <f t="shared" si="73"/>
        <v>0.92249999999999999</v>
      </c>
      <c r="BP55" s="80" t="s">
        <v>269</v>
      </c>
      <c r="BQ55" s="80" t="s">
        <v>258</v>
      </c>
      <c r="BR55" s="80">
        <f t="shared" si="74"/>
        <v>0.3075</v>
      </c>
      <c r="BS55" s="80">
        <f t="shared" si="75"/>
        <v>0.27333333333333332</v>
      </c>
      <c r="BT55" s="80">
        <f t="shared" si="76"/>
        <v>0.29468749999999999</v>
      </c>
      <c r="BU55" s="80">
        <f t="shared" si="77"/>
        <v>0.56802083333333331</v>
      </c>
      <c r="BV55" s="80">
        <f t="shared" si="78"/>
        <v>0.28614583333333332</v>
      </c>
      <c r="BW55" s="80">
        <f t="shared" si="79"/>
        <v>0.85416666666666663</v>
      </c>
      <c r="BX55" s="80">
        <f t="shared" si="80"/>
        <v>7.1180555555555552E-2</v>
      </c>
    </row>
    <row r="56" spans="1:76" ht="21.95" customHeight="1" x14ac:dyDescent="0.25">
      <c r="A56" s="61" t="s">
        <v>87</v>
      </c>
      <c r="B56" s="61" t="s">
        <v>88</v>
      </c>
      <c r="C56" s="56" t="s">
        <v>74</v>
      </c>
      <c r="D56" s="56">
        <v>11</v>
      </c>
      <c r="E56" s="57" t="s">
        <v>157</v>
      </c>
      <c r="F56" s="57" t="s">
        <v>197</v>
      </c>
      <c r="G56" s="58" t="s">
        <v>114</v>
      </c>
      <c r="H56" s="58" t="s">
        <v>153</v>
      </c>
      <c r="I56" s="64">
        <v>0.27083333333333331</v>
      </c>
      <c r="J56" s="64">
        <f>+I56*2</f>
        <v>0.54166666666666663</v>
      </c>
      <c r="K56" s="64">
        <v>0.56736111111111109</v>
      </c>
      <c r="L56" s="82">
        <v>8</v>
      </c>
      <c r="M56" s="88" t="s">
        <v>144</v>
      </c>
      <c r="N56" s="21" t="s">
        <v>175</v>
      </c>
      <c r="O56" s="58"/>
      <c r="P56" s="58"/>
      <c r="Q56" s="58"/>
      <c r="R56" s="58"/>
      <c r="S56" s="58"/>
      <c r="T56" s="64"/>
      <c r="U56" s="62">
        <f t="shared" si="93"/>
        <v>0.29184027777777771</v>
      </c>
      <c r="V56" s="62">
        <f t="shared" si="82"/>
        <v>0.28472222222222221</v>
      </c>
      <c r="W56" s="62">
        <f t="shared" si="83"/>
        <v>0.27760416666666665</v>
      </c>
      <c r="X56" s="62">
        <f t="shared" si="95"/>
        <v>0.85416666666666652</v>
      </c>
      <c r="Y56" s="81">
        <v>0.28472222222222221</v>
      </c>
      <c r="Z56" s="64">
        <f t="shared" si="49"/>
        <v>0.1779513888888889</v>
      </c>
      <c r="AA56" s="64">
        <f t="shared" si="50"/>
        <v>0.19218750000000001</v>
      </c>
      <c r="AB56" s="64">
        <f t="shared" si="51"/>
        <v>0.1423611111111111</v>
      </c>
      <c r="AC56" s="64">
        <f t="shared" si="84"/>
        <v>0.29895833333333333</v>
      </c>
      <c r="AD56" s="64">
        <f t="shared" si="85"/>
        <v>0.27048611111111109</v>
      </c>
      <c r="AE56" s="64">
        <f t="shared" si="97"/>
        <v>0.56944444444444442</v>
      </c>
      <c r="AF56" s="62">
        <f t="shared" si="96"/>
        <v>0.85416666666666663</v>
      </c>
      <c r="AG56" s="62">
        <f t="shared" si="86"/>
        <v>0.1779513888888889</v>
      </c>
      <c r="AH56" s="62">
        <f t="shared" si="87"/>
        <v>0.1423611111111111</v>
      </c>
      <c r="AI56" s="62">
        <f t="shared" si="90"/>
        <v>0.3075</v>
      </c>
      <c r="AJ56" s="62">
        <f t="shared" si="91"/>
        <v>0.19218750000000001</v>
      </c>
      <c r="AK56" s="62">
        <f t="shared" si="92"/>
        <v>0.15375</v>
      </c>
      <c r="AL56" s="65">
        <v>0.84722222222222221</v>
      </c>
      <c r="AM56" s="65"/>
      <c r="AN56" s="66"/>
      <c r="AO56" s="67">
        <f t="shared" si="52"/>
        <v>0.28240740740740738</v>
      </c>
      <c r="AP56" s="67">
        <v>0.27777777777777779</v>
      </c>
      <c r="AQ56" s="67">
        <f t="shared" si="53"/>
        <v>0.83333333333333337</v>
      </c>
      <c r="AR56" s="67">
        <f t="shared" si="54"/>
        <v>0.86111111111111116</v>
      </c>
      <c r="AS56" s="67">
        <f t="shared" si="55"/>
        <v>0.27222222222222225</v>
      </c>
      <c r="AT56" s="67">
        <f t="shared" si="56"/>
        <v>0.26666666666666666</v>
      </c>
      <c r="AU56" s="67">
        <f t="shared" si="57"/>
        <v>0.1701388888888889</v>
      </c>
      <c r="AV56" s="67">
        <f t="shared" si="58"/>
        <v>0.1388888888888889</v>
      </c>
      <c r="AW56" s="67">
        <f t="shared" si="59"/>
        <v>0.11111111111111112</v>
      </c>
      <c r="AX56" s="67">
        <f t="shared" si="60"/>
        <v>0.13611111111111113</v>
      </c>
      <c r="AY56" s="67">
        <f t="shared" si="61"/>
        <v>0.29444444444444445</v>
      </c>
      <c r="AZ56" s="67">
        <f t="shared" si="62"/>
        <v>0.29370370370370369</v>
      </c>
      <c r="BA56" s="63">
        <f t="shared" si="63"/>
        <v>0.29935185185185187</v>
      </c>
      <c r="BB56" s="63">
        <f t="shared" si="64"/>
        <v>0.30499999999999999</v>
      </c>
      <c r="BC56" s="63">
        <f t="shared" si="65"/>
        <v>0.17650462962962962</v>
      </c>
      <c r="BD56" s="63">
        <f t="shared" si="66"/>
        <v>0.14120370370370369</v>
      </c>
      <c r="BE56" s="63">
        <f t="shared" si="67"/>
        <v>0.11296296296296296</v>
      </c>
      <c r="BF56" s="67">
        <f t="shared" si="68"/>
        <v>0.10590277777777776</v>
      </c>
      <c r="BG56" s="67">
        <f t="shared" si="69"/>
        <v>0.11119791666666666</v>
      </c>
      <c r="BH56" s="67">
        <f t="shared" si="70"/>
        <v>0.27393518518518517</v>
      </c>
      <c r="BI56" s="67"/>
      <c r="BJ56" s="67">
        <f t="shared" si="71"/>
        <v>0.29370370370370369</v>
      </c>
      <c r="BK56" s="67"/>
      <c r="BL56" s="67">
        <f t="shared" si="72"/>
        <v>0.5676388888888888</v>
      </c>
      <c r="BM56" s="67" t="s">
        <v>229</v>
      </c>
      <c r="BN56" s="67">
        <v>0.59583333333333333</v>
      </c>
      <c r="BO56" s="67">
        <f t="shared" si="73"/>
        <v>0.90000000000000013</v>
      </c>
      <c r="BP56" s="67" t="s">
        <v>267</v>
      </c>
      <c r="BQ56" s="96" t="s">
        <v>260</v>
      </c>
      <c r="BR56" s="67">
        <f t="shared" si="74"/>
        <v>0.30000000000000004</v>
      </c>
      <c r="BS56" s="67">
        <f t="shared" si="75"/>
        <v>0.26666666666666666</v>
      </c>
      <c r="BT56" s="67">
        <f t="shared" si="76"/>
        <v>0.28749999999999998</v>
      </c>
      <c r="BU56" s="67">
        <f t="shared" si="77"/>
        <v>0.5541666666666667</v>
      </c>
      <c r="BV56" s="67">
        <f t="shared" si="78"/>
        <v>0.27916666666666667</v>
      </c>
      <c r="BW56" s="67">
        <f t="shared" si="79"/>
        <v>0.83333333333333337</v>
      </c>
      <c r="BX56" s="67">
        <f t="shared" si="80"/>
        <v>6.9444444444444448E-2</v>
      </c>
    </row>
    <row r="57" spans="1:76" ht="21.95" customHeight="1" x14ac:dyDescent="0.25">
      <c r="A57" s="9" t="s">
        <v>28</v>
      </c>
      <c r="B57" s="9" t="s">
        <v>29</v>
      </c>
      <c r="C57" s="10" t="s">
        <v>74</v>
      </c>
      <c r="D57" s="10">
        <v>11</v>
      </c>
      <c r="E57" s="5" t="s">
        <v>157</v>
      </c>
      <c r="F57" s="5" t="s">
        <v>197</v>
      </c>
      <c r="G57" s="11" t="s">
        <v>114</v>
      </c>
      <c r="H57" s="11" t="s">
        <v>153</v>
      </c>
      <c r="I57" s="16">
        <v>0.27083333333333331</v>
      </c>
      <c r="J57" s="16">
        <f>+I57*2</f>
        <v>0.54166666666666663</v>
      </c>
      <c r="K57" s="16">
        <v>0.5708333333333333</v>
      </c>
      <c r="L57" s="12">
        <v>8</v>
      </c>
      <c r="M57" s="29" t="s">
        <v>144</v>
      </c>
      <c r="N57" s="21" t="s">
        <v>175</v>
      </c>
      <c r="O57" s="5"/>
      <c r="P57" s="5"/>
      <c r="Q57" s="5"/>
      <c r="R57" s="5"/>
      <c r="S57" s="5"/>
      <c r="T57" s="14"/>
      <c r="U57" s="14"/>
      <c r="V57" s="16">
        <f t="shared" si="82"/>
        <v>0.3125</v>
      </c>
      <c r="W57" s="16">
        <f t="shared" si="83"/>
        <v>0.3046875</v>
      </c>
      <c r="X57" s="16">
        <f>SUM(V57:W57)</f>
        <v>0.6171875</v>
      </c>
      <c r="Y57" s="15">
        <v>0.3125</v>
      </c>
      <c r="Z57" s="16">
        <f t="shared" si="49"/>
        <v>0.1953125</v>
      </c>
      <c r="AA57" s="16">
        <f t="shared" si="50"/>
        <v>0.2109375</v>
      </c>
      <c r="AB57" s="16">
        <f t="shared" si="51"/>
        <v>0.15625</v>
      </c>
      <c r="AC57" s="16">
        <f t="shared" si="84"/>
        <v>0.328125</v>
      </c>
      <c r="AD57" s="16">
        <f t="shared" si="85"/>
        <v>0.296875</v>
      </c>
      <c r="AE57" s="16">
        <f t="shared" si="97"/>
        <v>0.625</v>
      </c>
      <c r="AF57" s="14">
        <f t="shared" si="96"/>
        <v>0.9375</v>
      </c>
      <c r="AG57" s="14">
        <f t="shared" si="86"/>
        <v>0.1953125</v>
      </c>
      <c r="AH57" s="14">
        <f t="shared" si="87"/>
        <v>0.15625</v>
      </c>
      <c r="AI57" s="14">
        <f t="shared" si="90"/>
        <v>0.33750000000000002</v>
      </c>
      <c r="AJ57" s="14">
        <f t="shared" si="91"/>
        <v>0.2109375</v>
      </c>
      <c r="AK57" s="14">
        <f t="shared" si="92"/>
        <v>0.16875000000000001</v>
      </c>
      <c r="AL57" s="17">
        <v>0.92777777777777781</v>
      </c>
      <c r="AM57" s="17">
        <v>0.28055555555555556</v>
      </c>
      <c r="AN57" s="18">
        <f t="shared" ref="AN57:AN62" si="98">+AO57-AM57</f>
        <v>2.8703703703703731E-2</v>
      </c>
      <c r="AO57" s="19">
        <f t="shared" si="52"/>
        <v>0.30925925925925929</v>
      </c>
      <c r="AP57" s="19">
        <v>0.27777777777777779</v>
      </c>
      <c r="AQ57" s="19">
        <f t="shared" si="53"/>
        <v>0.83333333333333337</v>
      </c>
      <c r="AR57" s="19">
        <f t="shared" si="54"/>
        <v>0.86111111111111116</v>
      </c>
      <c r="AS57" s="19">
        <f t="shared" si="55"/>
        <v>0.27222222222222225</v>
      </c>
      <c r="AT57" s="19">
        <f t="shared" si="56"/>
        <v>0.26666666666666666</v>
      </c>
      <c r="AU57" s="19">
        <f t="shared" si="57"/>
        <v>0.1701388888888889</v>
      </c>
      <c r="AV57" s="19">
        <f t="shared" si="58"/>
        <v>0.1388888888888889</v>
      </c>
      <c r="AW57" s="19">
        <f t="shared" si="59"/>
        <v>0.11111111111111112</v>
      </c>
      <c r="AX57" s="19">
        <f t="shared" si="60"/>
        <v>0.13611111111111113</v>
      </c>
      <c r="AY57" s="19">
        <f t="shared" si="61"/>
        <v>0.29444444444444445</v>
      </c>
      <c r="AZ57" s="19">
        <f t="shared" si="62"/>
        <v>0.32162962962962965</v>
      </c>
      <c r="BA57" s="20">
        <f t="shared" si="63"/>
        <v>0.32781481481481484</v>
      </c>
      <c r="BB57" s="20">
        <f t="shared" si="64"/>
        <v>0.33400000000000007</v>
      </c>
      <c r="BC57" s="20">
        <f t="shared" si="65"/>
        <v>0.19328703703703706</v>
      </c>
      <c r="BD57" s="20">
        <f t="shared" si="66"/>
        <v>0.15462962962962964</v>
      </c>
      <c r="BE57" s="20">
        <f t="shared" si="67"/>
        <v>0.12370370370370372</v>
      </c>
      <c r="BF57" s="19">
        <f t="shared" si="68"/>
        <v>0.11597222222222223</v>
      </c>
      <c r="BG57" s="19">
        <f t="shared" si="69"/>
        <v>0.12177083333333334</v>
      </c>
      <c r="BH57" s="19">
        <f t="shared" si="70"/>
        <v>0.29998148148148152</v>
      </c>
      <c r="BI57" s="19"/>
      <c r="BJ57" s="19">
        <f t="shared" si="71"/>
        <v>0.32162962962962965</v>
      </c>
      <c r="BK57" s="19"/>
      <c r="BL57" s="19">
        <f t="shared" si="72"/>
        <v>0.62161111111111111</v>
      </c>
      <c r="BM57" s="22" t="s">
        <v>233</v>
      </c>
      <c r="BN57" s="19"/>
      <c r="BO57" s="19">
        <f t="shared" si="73"/>
        <v>0.90000000000000013</v>
      </c>
      <c r="BP57" s="19" t="s">
        <v>267</v>
      </c>
      <c r="BQ57" s="35" t="s">
        <v>260</v>
      </c>
      <c r="BR57" s="19">
        <f t="shared" si="74"/>
        <v>0.30000000000000004</v>
      </c>
      <c r="BS57" s="19">
        <f t="shared" si="75"/>
        <v>0.26666666666666666</v>
      </c>
      <c r="BT57" s="19">
        <f t="shared" si="76"/>
        <v>0.28749999999999998</v>
      </c>
      <c r="BU57" s="19">
        <f t="shared" si="77"/>
        <v>0.5541666666666667</v>
      </c>
      <c r="BV57" s="19">
        <f t="shared" si="78"/>
        <v>0.27916666666666667</v>
      </c>
      <c r="BW57" s="19">
        <f t="shared" si="79"/>
        <v>0.83333333333333337</v>
      </c>
      <c r="BX57" s="19">
        <f t="shared" si="80"/>
        <v>6.9444444444444448E-2</v>
      </c>
    </row>
    <row r="58" spans="1:76" ht="21.75" customHeight="1" x14ac:dyDescent="0.25">
      <c r="A58" s="21" t="s">
        <v>195</v>
      </c>
      <c r="B58" s="21" t="s">
        <v>132</v>
      </c>
      <c r="C58" s="22" t="s">
        <v>74</v>
      </c>
      <c r="D58" s="22">
        <v>9</v>
      </c>
      <c r="E58" s="5" t="s">
        <v>157</v>
      </c>
      <c r="F58" s="27" t="s">
        <v>131</v>
      </c>
      <c r="G58" s="11" t="s">
        <v>114</v>
      </c>
      <c r="H58" s="11" t="s">
        <v>114</v>
      </c>
      <c r="I58" s="16">
        <v>0.29166666666666669</v>
      </c>
      <c r="J58" s="16">
        <f>+I58*2</f>
        <v>0.58333333333333337</v>
      </c>
      <c r="K58" s="16">
        <v>0.57361111111111107</v>
      </c>
      <c r="L58" s="12">
        <v>8</v>
      </c>
      <c r="M58" s="29" t="s">
        <v>144</v>
      </c>
      <c r="N58" s="21" t="s">
        <v>175</v>
      </c>
      <c r="T58" s="16"/>
      <c r="U58" s="14">
        <f>+Y58*1.025</f>
        <v>0.29184027777777771</v>
      </c>
      <c r="V58" s="14">
        <f t="shared" si="82"/>
        <v>0.28472222222222221</v>
      </c>
      <c r="W58" s="14">
        <f t="shared" si="83"/>
        <v>0.27760416666666665</v>
      </c>
      <c r="X58" s="14">
        <f>SUM(U58:W58)</f>
        <v>0.85416666666666652</v>
      </c>
      <c r="Y58" s="20">
        <v>0.28472222222222221</v>
      </c>
      <c r="Z58" s="16">
        <f t="shared" si="49"/>
        <v>0.1779513888888889</v>
      </c>
      <c r="AA58" s="16">
        <f t="shared" si="50"/>
        <v>0.19218750000000001</v>
      </c>
      <c r="AB58" s="16">
        <f t="shared" si="51"/>
        <v>0.1423611111111111</v>
      </c>
      <c r="AC58" s="16">
        <f t="shared" si="84"/>
        <v>0.29895833333333333</v>
      </c>
      <c r="AD58" s="16">
        <f t="shared" si="85"/>
        <v>0.27048611111111109</v>
      </c>
      <c r="AE58" s="16">
        <f t="shared" si="97"/>
        <v>0.56944444444444442</v>
      </c>
      <c r="AF58" s="14">
        <f t="shared" si="96"/>
        <v>0.85416666666666663</v>
      </c>
      <c r="AK58" s="14">
        <v>0.15347222222222223</v>
      </c>
      <c r="AL58" s="17">
        <v>0.85416666666666663</v>
      </c>
      <c r="AM58" s="17">
        <v>0.28888888888888886</v>
      </c>
      <c r="AN58" s="18">
        <f t="shared" si="98"/>
        <v>-4.1666666666666519E-3</v>
      </c>
      <c r="AO58" s="19">
        <f t="shared" si="52"/>
        <v>0.28472222222222221</v>
      </c>
      <c r="AP58" s="19">
        <v>0.27777777777777779</v>
      </c>
      <c r="AQ58" s="19">
        <f t="shared" si="53"/>
        <v>0.83333333333333337</v>
      </c>
      <c r="AR58" s="19">
        <f t="shared" si="54"/>
        <v>0.86111111111111116</v>
      </c>
      <c r="AS58" s="19">
        <f t="shared" si="55"/>
        <v>0.27222222222222225</v>
      </c>
      <c r="AT58" s="19">
        <f t="shared" si="56"/>
        <v>0.26666666666666666</v>
      </c>
      <c r="AU58" s="19">
        <f t="shared" si="57"/>
        <v>0.1701388888888889</v>
      </c>
      <c r="AV58" s="19">
        <f t="shared" si="58"/>
        <v>0.1388888888888889</v>
      </c>
      <c r="AW58" s="19">
        <f t="shared" si="59"/>
        <v>0.11111111111111112</v>
      </c>
      <c r="AX58" s="19">
        <f t="shared" si="60"/>
        <v>0.13611111111111113</v>
      </c>
      <c r="AY58" s="19">
        <f t="shared" si="61"/>
        <v>0.29444444444444445</v>
      </c>
      <c r="AZ58" s="19">
        <f t="shared" si="62"/>
        <v>0.2961111111111111</v>
      </c>
      <c r="BA58" s="20">
        <f t="shared" si="63"/>
        <v>0.30180555555555555</v>
      </c>
      <c r="BB58" s="20">
        <f t="shared" si="64"/>
        <v>0.3075</v>
      </c>
      <c r="BC58" s="20">
        <f t="shared" si="65"/>
        <v>0.1779513888888889</v>
      </c>
      <c r="BD58" s="20">
        <f t="shared" si="66"/>
        <v>0.1423611111111111</v>
      </c>
      <c r="BE58" s="20">
        <f t="shared" si="67"/>
        <v>0.11388888888888889</v>
      </c>
      <c r="BF58" s="19">
        <f t="shared" si="68"/>
        <v>0.10677083333333333</v>
      </c>
      <c r="BG58" s="19">
        <f t="shared" si="69"/>
        <v>0.112109375</v>
      </c>
      <c r="BH58" s="19">
        <f t="shared" si="70"/>
        <v>0.27618055555555554</v>
      </c>
      <c r="BI58" s="19"/>
      <c r="BJ58" s="19">
        <f t="shared" si="71"/>
        <v>0.2961111111111111</v>
      </c>
      <c r="BK58" s="19"/>
      <c r="BL58" s="19">
        <f t="shared" si="72"/>
        <v>0.57229166666666664</v>
      </c>
      <c r="BM58" s="19"/>
      <c r="BN58" s="19"/>
      <c r="BO58" s="19">
        <f t="shared" si="73"/>
        <v>0.90000000000000013</v>
      </c>
      <c r="BP58" s="19" t="s">
        <v>267</v>
      </c>
      <c r="BQ58" s="35" t="s">
        <v>260</v>
      </c>
      <c r="BR58" s="19">
        <f t="shared" si="74"/>
        <v>0.30000000000000004</v>
      </c>
      <c r="BS58" s="19">
        <f t="shared" si="75"/>
        <v>0.26666666666666666</v>
      </c>
      <c r="BT58" s="19">
        <f t="shared" si="76"/>
        <v>0.28749999999999998</v>
      </c>
      <c r="BU58" s="19">
        <f t="shared" si="77"/>
        <v>0.5541666666666667</v>
      </c>
      <c r="BV58" s="19">
        <f t="shared" si="78"/>
        <v>0.27916666666666667</v>
      </c>
      <c r="BW58" s="19">
        <f t="shared" si="79"/>
        <v>0.83333333333333337</v>
      </c>
      <c r="BX58" s="19">
        <f t="shared" si="80"/>
        <v>6.9444444444444448E-2</v>
      </c>
    </row>
    <row r="59" spans="1:76" ht="21.95" customHeight="1" x14ac:dyDescent="0.25">
      <c r="A59" s="9" t="s">
        <v>47</v>
      </c>
      <c r="B59" s="9" t="s">
        <v>46</v>
      </c>
      <c r="C59" s="10" t="s">
        <v>74</v>
      </c>
      <c r="D59" s="10">
        <v>10</v>
      </c>
      <c r="E59" s="5" t="s">
        <v>157</v>
      </c>
      <c r="F59" s="5" t="s">
        <v>197</v>
      </c>
      <c r="G59" s="5" t="s">
        <v>114</v>
      </c>
      <c r="H59" s="11" t="s">
        <v>114</v>
      </c>
      <c r="I59" s="5"/>
      <c r="J59" s="16"/>
      <c r="K59" s="16">
        <v>0.57291666666666663</v>
      </c>
      <c r="L59" s="12">
        <v>8</v>
      </c>
      <c r="M59" s="29" t="s">
        <v>144</v>
      </c>
      <c r="N59" s="21" t="s">
        <v>175</v>
      </c>
      <c r="T59" s="16"/>
      <c r="U59" s="16"/>
      <c r="V59" s="16">
        <f t="shared" si="82"/>
        <v>0.30555555555555558</v>
      </c>
      <c r="W59" s="16">
        <f t="shared" si="83"/>
        <v>0.29791666666666666</v>
      </c>
      <c r="X59" s="16">
        <f t="shared" ref="X59:X64" si="99">SUM(V59:W59)</f>
        <v>0.60347222222222219</v>
      </c>
      <c r="Y59" s="15">
        <v>0.30555555555555558</v>
      </c>
      <c r="Z59" s="16">
        <f t="shared" si="49"/>
        <v>0.19097222222222224</v>
      </c>
      <c r="AA59" s="16">
        <f t="shared" si="50"/>
        <v>0.20625000000000002</v>
      </c>
      <c r="AB59" s="16">
        <f t="shared" si="51"/>
        <v>0.15277777777777779</v>
      </c>
      <c r="AC59" s="16">
        <f t="shared" si="84"/>
        <v>0.32083333333333336</v>
      </c>
      <c r="AD59" s="16">
        <f t="shared" si="85"/>
        <v>0.2902777777777778</v>
      </c>
      <c r="AE59" s="16">
        <f t="shared" si="97"/>
        <v>0.61111111111111116</v>
      </c>
      <c r="AF59" s="14">
        <f t="shared" si="96"/>
        <v>0.91666666666666674</v>
      </c>
      <c r="AG59" s="14">
        <f t="shared" ref="AG59:AG76" si="100">+Y59*0.625</f>
        <v>0.19097222222222224</v>
      </c>
      <c r="AH59" s="14">
        <f t="shared" ref="AH59:AH76" si="101">+Y59/2</f>
        <v>0.15277777777777779</v>
      </c>
      <c r="AI59" s="14">
        <f>+Y59*1.08</f>
        <v>0.33000000000000007</v>
      </c>
      <c r="AJ59" s="14">
        <f>+AI59*0.625</f>
        <v>0.20625000000000004</v>
      </c>
      <c r="AK59" s="14">
        <f>+AI59/2</f>
        <v>0.16500000000000004</v>
      </c>
      <c r="AL59" s="17">
        <v>0.9</v>
      </c>
      <c r="AM59" s="17">
        <v>0.28680555555555554</v>
      </c>
      <c r="AN59" s="18">
        <f t="shared" si="98"/>
        <v>1.3194444444444453E-2</v>
      </c>
      <c r="AO59" s="19">
        <f t="shared" si="52"/>
        <v>0.3</v>
      </c>
      <c r="AP59" s="19">
        <v>0.27777777777777779</v>
      </c>
      <c r="AQ59" s="19">
        <f t="shared" si="53"/>
        <v>0.83333333333333337</v>
      </c>
      <c r="AR59" s="19">
        <f t="shared" si="54"/>
        <v>0.86111111111111116</v>
      </c>
      <c r="AS59" s="19">
        <f t="shared" si="55"/>
        <v>0.27222222222222225</v>
      </c>
      <c r="AT59" s="19">
        <f t="shared" si="56"/>
        <v>0.26666666666666666</v>
      </c>
      <c r="AU59" s="19">
        <f t="shared" si="57"/>
        <v>0.1701388888888889</v>
      </c>
      <c r="AV59" s="19">
        <f t="shared" si="58"/>
        <v>0.1388888888888889</v>
      </c>
      <c r="AW59" s="19">
        <f t="shared" si="59"/>
        <v>0.11111111111111112</v>
      </c>
      <c r="AX59" s="19">
        <f t="shared" si="60"/>
        <v>0.13611111111111113</v>
      </c>
      <c r="AY59" s="19">
        <f t="shared" si="61"/>
        <v>0.29444444444444445</v>
      </c>
      <c r="AZ59" s="19">
        <f t="shared" si="62"/>
        <v>0.312</v>
      </c>
      <c r="BA59" s="20">
        <f t="shared" si="63"/>
        <v>0.318</v>
      </c>
      <c r="BB59" s="20">
        <f t="shared" si="64"/>
        <v>0.32400000000000001</v>
      </c>
      <c r="BC59" s="20">
        <f t="shared" si="65"/>
        <v>0.1875</v>
      </c>
      <c r="BD59" s="20">
        <f t="shared" si="66"/>
        <v>0.15</v>
      </c>
      <c r="BE59" s="20">
        <f t="shared" si="67"/>
        <v>0.12</v>
      </c>
      <c r="BF59" s="19">
        <f t="shared" si="68"/>
        <v>0.11249999999999999</v>
      </c>
      <c r="BG59" s="19">
        <f t="shared" si="69"/>
        <v>0.11812499999999999</v>
      </c>
      <c r="BH59" s="19">
        <f t="shared" si="70"/>
        <v>0.29099999999999998</v>
      </c>
      <c r="BI59" s="19"/>
      <c r="BJ59" s="19">
        <f t="shared" si="71"/>
        <v>0.312</v>
      </c>
      <c r="BK59" s="19"/>
      <c r="BL59" s="19">
        <f t="shared" si="72"/>
        <v>0.60299999999999998</v>
      </c>
      <c r="BM59" s="19" t="s">
        <v>232</v>
      </c>
      <c r="BN59" s="19"/>
      <c r="BO59" s="19">
        <f t="shared" si="73"/>
        <v>0.90000000000000013</v>
      </c>
      <c r="BP59" s="19" t="s">
        <v>267</v>
      </c>
      <c r="BQ59" s="35" t="s">
        <v>260</v>
      </c>
      <c r="BR59" s="19">
        <f t="shared" si="74"/>
        <v>0.30000000000000004</v>
      </c>
      <c r="BS59" s="19">
        <f t="shared" si="75"/>
        <v>0.26666666666666666</v>
      </c>
      <c r="BT59" s="19">
        <f t="shared" si="76"/>
        <v>0.28749999999999998</v>
      </c>
      <c r="BU59" s="19">
        <f t="shared" si="77"/>
        <v>0.5541666666666667</v>
      </c>
      <c r="BV59" s="19">
        <f t="shared" si="78"/>
        <v>0.27916666666666667</v>
      </c>
      <c r="BW59" s="19">
        <f t="shared" si="79"/>
        <v>0.83333333333333337</v>
      </c>
      <c r="BX59" s="19">
        <f t="shared" si="80"/>
        <v>6.9444444444444448E-2</v>
      </c>
    </row>
    <row r="60" spans="1:76" ht="21.95" customHeight="1" x14ac:dyDescent="0.25">
      <c r="A60" s="21" t="s">
        <v>193</v>
      </c>
      <c r="B60" s="21" t="s">
        <v>108</v>
      </c>
      <c r="C60" s="10" t="s">
        <v>74</v>
      </c>
      <c r="D60" s="10">
        <v>10</v>
      </c>
      <c r="E60" s="5" t="s">
        <v>157</v>
      </c>
      <c r="F60" s="5" t="s">
        <v>197</v>
      </c>
      <c r="G60" s="11" t="s">
        <v>114</v>
      </c>
      <c r="H60" s="11" t="s">
        <v>114</v>
      </c>
      <c r="I60" s="16">
        <v>0.27777777777777779</v>
      </c>
      <c r="J60" s="16">
        <f>+I60*2</f>
        <v>0.55555555555555558</v>
      </c>
      <c r="K60" s="16">
        <v>0.57777777777777772</v>
      </c>
      <c r="L60" s="12">
        <v>8</v>
      </c>
      <c r="M60" s="29" t="s">
        <v>144</v>
      </c>
      <c r="N60" s="21" t="s">
        <v>175</v>
      </c>
      <c r="T60" s="16"/>
      <c r="U60" s="16"/>
      <c r="V60" s="16">
        <f t="shared" si="82"/>
        <v>0.2986111111111111</v>
      </c>
      <c r="W60" s="16">
        <f t="shared" si="83"/>
        <v>0.29114583333333333</v>
      </c>
      <c r="X60" s="16">
        <f t="shared" si="99"/>
        <v>0.58975694444444438</v>
      </c>
      <c r="Y60" s="20">
        <v>0.2986111111111111</v>
      </c>
      <c r="Z60" s="16">
        <f t="shared" si="49"/>
        <v>0.18663194444444445</v>
      </c>
      <c r="AA60" s="16">
        <f t="shared" si="50"/>
        <v>0.20156250000000001</v>
      </c>
      <c r="AB60" s="16">
        <f t="shared" si="51"/>
        <v>0.14930555555555555</v>
      </c>
      <c r="AC60" s="16">
        <f t="shared" si="84"/>
        <v>0.31354166666666666</v>
      </c>
      <c r="AD60" s="16">
        <f t="shared" si="85"/>
        <v>0.28368055555555555</v>
      </c>
      <c r="AE60" s="16">
        <f t="shared" si="97"/>
        <v>0.59722222222222221</v>
      </c>
      <c r="AF60" s="14">
        <f t="shared" si="96"/>
        <v>0.89583333333333326</v>
      </c>
      <c r="AG60" s="14">
        <f t="shared" si="100"/>
        <v>0.18663194444444445</v>
      </c>
      <c r="AH60" s="14">
        <f t="shared" si="101"/>
        <v>0.14930555555555555</v>
      </c>
      <c r="AI60" s="14">
        <f>+Y60*1.08</f>
        <v>0.32250000000000001</v>
      </c>
      <c r="AJ60" s="14">
        <f>+AI60*0.625</f>
        <v>0.20156250000000001</v>
      </c>
      <c r="AK60" s="14">
        <f>+AI60/2</f>
        <v>0.16125</v>
      </c>
      <c r="AL60" s="17">
        <v>0.85624999999999996</v>
      </c>
      <c r="AM60" s="17">
        <v>0.2951388888888889</v>
      </c>
      <c r="AN60" s="18">
        <f t="shared" si="98"/>
        <v>-9.7222222222222432E-3</v>
      </c>
      <c r="AO60" s="19">
        <f t="shared" si="52"/>
        <v>0.28541666666666665</v>
      </c>
      <c r="AP60" s="26">
        <v>0.27777777777777779</v>
      </c>
      <c r="AQ60" s="19">
        <f t="shared" si="53"/>
        <v>0.83333333333333337</v>
      </c>
      <c r="AR60" s="19">
        <f t="shared" si="54"/>
        <v>0.86111111111111116</v>
      </c>
      <c r="AS60" s="19">
        <f t="shared" si="55"/>
        <v>0.27222222222222225</v>
      </c>
      <c r="AT60" s="19">
        <f t="shared" si="56"/>
        <v>0.26666666666666666</v>
      </c>
      <c r="AU60" s="19">
        <f t="shared" si="57"/>
        <v>0.1701388888888889</v>
      </c>
      <c r="AV60" s="19">
        <f t="shared" si="58"/>
        <v>0.1388888888888889</v>
      </c>
      <c r="AW60" s="19">
        <f t="shared" si="59"/>
        <v>0.11111111111111112</v>
      </c>
      <c r="AX60" s="19">
        <f t="shared" si="60"/>
        <v>0.13611111111111113</v>
      </c>
      <c r="AY60" s="19">
        <f t="shared" si="61"/>
        <v>0.29444444444444445</v>
      </c>
      <c r="AZ60" s="19">
        <f t="shared" si="62"/>
        <v>0.29683333333333334</v>
      </c>
      <c r="BA60" s="20">
        <f t="shared" si="63"/>
        <v>0.30254166666666665</v>
      </c>
      <c r="BB60" s="20">
        <f t="shared" si="64"/>
        <v>0.30825000000000002</v>
      </c>
      <c r="BC60" s="20">
        <f t="shared" si="65"/>
        <v>0.17838541666666666</v>
      </c>
      <c r="BD60" s="20">
        <f t="shared" si="66"/>
        <v>0.14270833333333333</v>
      </c>
      <c r="BE60" s="20">
        <f t="shared" si="67"/>
        <v>0.11416666666666667</v>
      </c>
      <c r="BF60" s="19">
        <f t="shared" si="68"/>
        <v>0.10703124999999999</v>
      </c>
      <c r="BG60" s="19">
        <f t="shared" si="69"/>
        <v>0.1123828125</v>
      </c>
      <c r="BH60" s="19">
        <f t="shared" si="70"/>
        <v>0.27685416666666662</v>
      </c>
      <c r="BI60" s="19"/>
      <c r="BJ60" s="19">
        <f t="shared" si="71"/>
        <v>0.29683333333333334</v>
      </c>
      <c r="BK60" s="19"/>
      <c r="BL60" s="19">
        <f t="shared" si="72"/>
        <v>0.57368749999999991</v>
      </c>
      <c r="BM60" s="19" t="s">
        <v>230</v>
      </c>
      <c r="BN60" s="19"/>
      <c r="BO60" s="19">
        <f t="shared" si="73"/>
        <v>0.90000000000000013</v>
      </c>
      <c r="BP60" s="19" t="s">
        <v>267</v>
      </c>
      <c r="BQ60" s="35" t="s">
        <v>260</v>
      </c>
      <c r="BR60" s="19">
        <f t="shared" si="74"/>
        <v>0.30000000000000004</v>
      </c>
      <c r="BS60" s="19">
        <f t="shared" si="75"/>
        <v>0.26666666666666666</v>
      </c>
      <c r="BT60" s="19">
        <f t="shared" si="76"/>
        <v>0.28749999999999998</v>
      </c>
      <c r="BU60" s="19">
        <f t="shared" si="77"/>
        <v>0.5541666666666667</v>
      </c>
      <c r="BV60" s="19">
        <f t="shared" si="78"/>
        <v>0.27916666666666667</v>
      </c>
      <c r="BW60" s="19">
        <f t="shared" si="79"/>
        <v>0.83333333333333337</v>
      </c>
      <c r="BX60" s="19">
        <f t="shared" si="80"/>
        <v>6.9444444444444448E-2</v>
      </c>
    </row>
    <row r="61" spans="1:76" ht="21.95" customHeight="1" x14ac:dyDescent="0.25">
      <c r="A61" s="21" t="s">
        <v>117</v>
      </c>
      <c r="B61" s="21" t="s">
        <v>118</v>
      </c>
      <c r="C61" s="22" t="s">
        <v>74</v>
      </c>
      <c r="D61" s="22">
        <v>9</v>
      </c>
      <c r="E61" s="5" t="s">
        <v>157</v>
      </c>
      <c r="F61" s="5" t="s">
        <v>197</v>
      </c>
      <c r="G61" s="11" t="s">
        <v>114</v>
      </c>
      <c r="H61" s="11" t="s">
        <v>114</v>
      </c>
      <c r="I61" s="16">
        <v>0.29166666666666669</v>
      </c>
      <c r="J61" s="16">
        <f>+I61*2</f>
        <v>0.58333333333333337</v>
      </c>
      <c r="K61" s="16">
        <v>0.57152777777777775</v>
      </c>
      <c r="L61" s="12">
        <v>8</v>
      </c>
      <c r="M61" s="29" t="s">
        <v>144</v>
      </c>
      <c r="N61" s="21" t="s">
        <v>175</v>
      </c>
      <c r="T61" s="16"/>
      <c r="U61" s="16"/>
      <c r="V61" s="16">
        <f t="shared" si="82"/>
        <v>0.2986111111111111</v>
      </c>
      <c r="W61" s="16">
        <f t="shared" si="83"/>
        <v>0.29114583333333333</v>
      </c>
      <c r="X61" s="16">
        <f t="shared" si="99"/>
        <v>0.58975694444444438</v>
      </c>
      <c r="Y61" s="20">
        <v>0.2986111111111111</v>
      </c>
      <c r="Z61" s="16">
        <f t="shared" si="49"/>
        <v>0.18663194444444445</v>
      </c>
      <c r="AA61" s="16">
        <f t="shared" si="50"/>
        <v>0.20156250000000001</v>
      </c>
      <c r="AB61" s="16">
        <f t="shared" si="51"/>
        <v>0.14930555555555555</v>
      </c>
      <c r="AC61" s="16">
        <f t="shared" si="84"/>
        <v>0.31354166666666666</v>
      </c>
      <c r="AD61" s="16">
        <f t="shared" si="85"/>
        <v>0.28368055555555555</v>
      </c>
      <c r="AE61" s="16">
        <f t="shared" si="97"/>
        <v>0.59722222222222221</v>
      </c>
      <c r="AF61" s="14">
        <f t="shared" si="96"/>
        <v>0.89583333333333326</v>
      </c>
      <c r="AG61" s="14">
        <f t="shared" si="100"/>
        <v>0.18663194444444445</v>
      </c>
      <c r="AH61" s="14">
        <f t="shared" si="101"/>
        <v>0.14930555555555555</v>
      </c>
      <c r="AI61" s="14">
        <f>+Y61*1.08</f>
        <v>0.32250000000000001</v>
      </c>
      <c r="AJ61" s="14">
        <f>+AI61*0.625</f>
        <v>0.20156250000000001</v>
      </c>
      <c r="AK61" s="14">
        <f>+AI61/2</f>
        <v>0.16125</v>
      </c>
      <c r="AL61" s="17">
        <v>0.90138888888888891</v>
      </c>
      <c r="AM61" s="17">
        <v>0.2902777777777778</v>
      </c>
      <c r="AN61" s="18">
        <f t="shared" si="98"/>
        <v>1.0185185185185186E-2</v>
      </c>
      <c r="AO61" s="19">
        <f t="shared" si="52"/>
        <v>0.30046296296296299</v>
      </c>
      <c r="AP61" s="26">
        <v>0.27777777777777779</v>
      </c>
      <c r="AQ61" s="19">
        <f t="shared" si="53"/>
        <v>0.83333333333333337</v>
      </c>
      <c r="AR61" s="19">
        <f t="shared" si="54"/>
        <v>0.86111111111111116</v>
      </c>
      <c r="AS61" s="19">
        <f t="shared" si="55"/>
        <v>0.27222222222222225</v>
      </c>
      <c r="AT61" s="19">
        <f t="shared" si="56"/>
        <v>0.26666666666666666</v>
      </c>
      <c r="AU61" s="19">
        <f t="shared" si="57"/>
        <v>0.1701388888888889</v>
      </c>
      <c r="AV61" s="19">
        <f t="shared" si="58"/>
        <v>0.1388888888888889</v>
      </c>
      <c r="AW61" s="19">
        <f t="shared" si="59"/>
        <v>0.11111111111111112</v>
      </c>
      <c r="AX61" s="19">
        <f t="shared" si="60"/>
        <v>0.13611111111111113</v>
      </c>
      <c r="AY61" s="19">
        <f t="shared" si="61"/>
        <v>0.29444444444444445</v>
      </c>
      <c r="AZ61" s="19">
        <f t="shared" si="62"/>
        <v>0.31248148148148153</v>
      </c>
      <c r="BA61" s="20">
        <f t="shared" si="63"/>
        <v>0.3184907407407408</v>
      </c>
      <c r="BB61" s="20">
        <f t="shared" si="64"/>
        <v>0.32450000000000007</v>
      </c>
      <c r="BC61" s="20">
        <f t="shared" si="65"/>
        <v>0.18778935185185186</v>
      </c>
      <c r="BD61" s="20">
        <f t="shared" si="66"/>
        <v>0.15023148148148149</v>
      </c>
      <c r="BE61" s="20">
        <f t="shared" si="67"/>
        <v>0.1201851851851852</v>
      </c>
      <c r="BF61" s="19">
        <f t="shared" si="68"/>
        <v>0.11267361111111113</v>
      </c>
      <c r="BG61" s="19">
        <f t="shared" si="69"/>
        <v>0.11830729166666669</v>
      </c>
      <c r="BH61" s="19">
        <f t="shared" si="70"/>
        <v>0.29144907407407411</v>
      </c>
      <c r="BI61" s="19"/>
      <c r="BJ61" s="19">
        <f t="shared" si="71"/>
        <v>0.31248148148148153</v>
      </c>
      <c r="BK61" s="19"/>
      <c r="BL61" s="19">
        <f t="shared" si="72"/>
        <v>0.60393055555555564</v>
      </c>
      <c r="BM61" s="19" t="s">
        <v>239</v>
      </c>
      <c r="BN61" s="19"/>
      <c r="BO61" s="19">
        <f t="shared" si="73"/>
        <v>0.90000000000000013</v>
      </c>
      <c r="BP61" s="19" t="s">
        <v>267</v>
      </c>
      <c r="BQ61" s="35" t="s">
        <v>260</v>
      </c>
      <c r="BR61" s="19">
        <f t="shared" si="74"/>
        <v>0.30000000000000004</v>
      </c>
      <c r="BS61" s="19">
        <f t="shared" si="75"/>
        <v>0.26666666666666666</v>
      </c>
      <c r="BT61" s="19">
        <f t="shared" si="76"/>
        <v>0.28749999999999998</v>
      </c>
      <c r="BU61" s="19">
        <f t="shared" si="77"/>
        <v>0.5541666666666667</v>
      </c>
      <c r="BV61" s="19">
        <f t="shared" si="78"/>
        <v>0.27916666666666667</v>
      </c>
      <c r="BW61" s="19">
        <f t="shared" si="79"/>
        <v>0.83333333333333337</v>
      </c>
      <c r="BX61" s="19">
        <f t="shared" si="80"/>
        <v>6.9444444444444448E-2</v>
      </c>
    </row>
    <row r="62" spans="1:76" ht="21.95" customHeight="1" x14ac:dyDescent="0.25">
      <c r="A62" s="21" t="s">
        <v>138</v>
      </c>
      <c r="B62" s="21" t="s">
        <v>139</v>
      </c>
      <c r="C62" s="22" t="s">
        <v>74</v>
      </c>
      <c r="D62" s="22">
        <v>9</v>
      </c>
      <c r="E62" s="5" t="s">
        <v>157</v>
      </c>
      <c r="F62" s="5" t="s">
        <v>197</v>
      </c>
      <c r="G62" s="11" t="s">
        <v>114</v>
      </c>
      <c r="H62" s="11" t="s">
        <v>114</v>
      </c>
      <c r="I62" s="16">
        <v>0.29166666666666669</v>
      </c>
      <c r="J62" s="16">
        <f>+I62*2</f>
        <v>0.58333333333333337</v>
      </c>
      <c r="K62" s="16">
        <v>0.56944444444444442</v>
      </c>
      <c r="L62" s="12">
        <v>8</v>
      </c>
      <c r="M62" s="29" t="s">
        <v>144</v>
      </c>
      <c r="N62" s="21" t="s">
        <v>175</v>
      </c>
      <c r="T62" s="16"/>
      <c r="U62" s="16"/>
      <c r="V62" s="16">
        <f t="shared" si="82"/>
        <v>0.30555555555555558</v>
      </c>
      <c r="W62" s="16">
        <f t="shared" si="83"/>
        <v>0.29791666666666666</v>
      </c>
      <c r="X62" s="16">
        <f t="shared" si="99"/>
        <v>0.60347222222222219</v>
      </c>
      <c r="Y62" s="20">
        <v>0.30555555555555558</v>
      </c>
      <c r="Z62" s="16">
        <f t="shared" si="49"/>
        <v>0.19097222222222224</v>
      </c>
      <c r="AA62" s="16">
        <f t="shared" si="50"/>
        <v>0.20625000000000002</v>
      </c>
      <c r="AB62" s="16">
        <f t="shared" si="51"/>
        <v>0.15277777777777779</v>
      </c>
      <c r="AC62" s="16">
        <f t="shared" si="84"/>
        <v>0.32083333333333336</v>
      </c>
      <c r="AD62" s="16">
        <f t="shared" si="85"/>
        <v>0.2902777777777778</v>
      </c>
      <c r="AE62" s="16">
        <f t="shared" si="97"/>
        <v>0.61111111111111116</v>
      </c>
      <c r="AF62" s="14">
        <f t="shared" si="96"/>
        <v>0.91666666666666674</v>
      </c>
      <c r="AG62" s="14">
        <f t="shared" si="100"/>
        <v>0.19097222222222224</v>
      </c>
      <c r="AH62" s="14">
        <f t="shared" si="101"/>
        <v>0.15277777777777779</v>
      </c>
      <c r="AK62" s="14">
        <v>0.16458333333333333</v>
      </c>
      <c r="AL62" s="17">
        <v>0.90277777777777779</v>
      </c>
      <c r="AM62" s="17">
        <v>0.29444444444444445</v>
      </c>
      <c r="AN62" s="18">
        <f t="shared" si="98"/>
        <v>6.481481481481477E-3</v>
      </c>
      <c r="AO62" s="19">
        <f t="shared" si="52"/>
        <v>0.30092592592592593</v>
      </c>
      <c r="AP62" s="26">
        <v>0.28472222222222221</v>
      </c>
      <c r="AQ62" s="19">
        <f t="shared" si="53"/>
        <v>0.85416666666666663</v>
      </c>
      <c r="AR62" s="19">
        <f t="shared" si="54"/>
        <v>0.88263888888888886</v>
      </c>
      <c r="AS62" s="19">
        <f t="shared" si="55"/>
        <v>0.27902777777777776</v>
      </c>
      <c r="AT62" s="19">
        <f t="shared" si="56"/>
        <v>0.27333333333333332</v>
      </c>
      <c r="AU62" s="19">
        <f t="shared" si="57"/>
        <v>0.17439236111111112</v>
      </c>
      <c r="AV62" s="19">
        <f t="shared" si="58"/>
        <v>0.1423611111111111</v>
      </c>
      <c r="AW62" s="19">
        <f t="shared" si="59"/>
        <v>0.11388888888888889</v>
      </c>
      <c r="AX62" s="19">
        <f t="shared" si="60"/>
        <v>0.13951388888888888</v>
      </c>
      <c r="AY62" s="19">
        <f t="shared" si="61"/>
        <v>0.30180555555555555</v>
      </c>
      <c r="AZ62" s="19">
        <f t="shared" si="62"/>
        <v>0.312962962962963</v>
      </c>
      <c r="BA62" s="20">
        <f t="shared" si="63"/>
        <v>0.31898148148148148</v>
      </c>
      <c r="BB62" s="20">
        <f t="shared" si="64"/>
        <v>0.32500000000000001</v>
      </c>
      <c r="BC62" s="20">
        <f t="shared" si="65"/>
        <v>0.18807870370370372</v>
      </c>
      <c r="BD62" s="20">
        <f t="shared" si="66"/>
        <v>0.15046296296296297</v>
      </c>
      <c r="BE62" s="20">
        <f t="shared" si="67"/>
        <v>0.12037037037037038</v>
      </c>
      <c r="BF62" s="19">
        <f t="shared" si="68"/>
        <v>0.11284722222222222</v>
      </c>
      <c r="BG62" s="19">
        <f t="shared" si="69"/>
        <v>0.11848958333333334</v>
      </c>
      <c r="BH62" s="19">
        <f t="shared" si="70"/>
        <v>0.29189814814814813</v>
      </c>
      <c r="BI62" s="19"/>
      <c r="BJ62" s="19">
        <f t="shared" si="71"/>
        <v>0.312962962962963</v>
      </c>
      <c r="BK62" s="19"/>
      <c r="BL62" s="19">
        <f t="shared" si="72"/>
        <v>0.60486111111111107</v>
      </c>
      <c r="BM62" s="19" t="s">
        <v>240</v>
      </c>
      <c r="BN62" s="19"/>
      <c r="BO62" s="19">
        <f t="shared" si="73"/>
        <v>0.92249999999999999</v>
      </c>
      <c r="BP62" s="19" t="s">
        <v>267</v>
      </c>
      <c r="BQ62" s="35" t="s">
        <v>260</v>
      </c>
      <c r="BR62" s="19">
        <f t="shared" si="74"/>
        <v>0.3075</v>
      </c>
      <c r="BS62" s="19">
        <f t="shared" si="75"/>
        <v>0.27333333333333332</v>
      </c>
      <c r="BT62" s="19">
        <f t="shared" si="76"/>
        <v>0.29468749999999999</v>
      </c>
      <c r="BU62" s="19">
        <f t="shared" si="77"/>
        <v>0.56802083333333331</v>
      </c>
      <c r="BV62" s="19">
        <f t="shared" si="78"/>
        <v>0.28614583333333332</v>
      </c>
      <c r="BW62" s="19">
        <f t="shared" si="79"/>
        <v>0.85416666666666663</v>
      </c>
      <c r="BX62" s="19">
        <f t="shared" si="80"/>
        <v>7.1180555555555552E-2</v>
      </c>
    </row>
    <row r="63" spans="1:76" ht="21.95" customHeight="1" x14ac:dyDescent="0.25">
      <c r="A63" s="21" t="s">
        <v>120</v>
      </c>
      <c r="B63" s="21" t="s">
        <v>121</v>
      </c>
      <c r="C63" s="22" t="s">
        <v>74</v>
      </c>
      <c r="D63" s="22">
        <v>9</v>
      </c>
      <c r="E63" s="5" t="s">
        <v>157</v>
      </c>
      <c r="F63" s="27" t="s">
        <v>131</v>
      </c>
      <c r="G63" s="11" t="s">
        <v>114</v>
      </c>
      <c r="H63" s="11" t="s">
        <v>114</v>
      </c>
      <c r="I63" s="16">
        <v>0.29166666666666669</v>
      </c>
      <c r="J63" s="16">
        <f>+I63*2</f>
        <v>0.58333333333333337</v>
      </c>
      <c r="K63" s="16">
        <v>0.57916666666666672</v>
      </c>
      <c r="L63" s="12">
        <v>8</v>
      </c>
      <c r="M63" s="29" t="s">
        <v>144</v>
      </c>
      <c r="N63" s="21" t="s">
        <v>175</v>
      </c>
      <c r="T63" s="16"/>
      <c r="U63" s="16"/>
      <c r="V63" s="16">
        <f t="shared" si="82"/>
        <v>0.2986111111111111</v>
      </c>
      <c r="W63" s="16">
        <f t="shared" si="83"/>
        <v>0.29114583333333333</v>
      </c>
      <c r="X63" s="16">
        <f t="shared" si="99"/>
        <v>0.58975694444444438</v>
      </c>
      <c r="Y63" s="20">
        <v>0.2986111111111111</v>
      </c>
      <c r="Z63" s="16">
        <f t="shared" si="49"/>
        <v>0.18663194444444445</v>
      </c>
      <c r="AA63" s="16">
        <f t="shared" si="50"/>
        <v>0.20156250000000001</v>
      </c>
      <c r="AB63" s="16">
        <f t="shared" si="51"/>
        <v>0.14930555555555555</v>
      </c>
      <c r="AC63" s="16">
        <f t="shared" si="84"/>
        <v>0.31354166666666666</v>
      </c>
      <c r="AD63" s="16">
        <f t="shared" si="85"/>
        <v>0.28368055555555555</v>
      </c>
      <c r="AE63" s="16">
        <f t="shared" si="97"/>
        <v>0.59722222222222221</v>
      </c>
      <c r="AF63" s="14">
        <f t="shared" si="96"/>
        <v>0.89583333333333326</v>
      </c>
      <c r="AG63" s="14">
        <f t="shared" si="100"/>
        <v>0.18663194444444445</v>
      </c>
      <c r="AH63" s="14">
        <f t="shared" si="101"/>
        <v>0.14930555555555555</v>
      </c>
      <c r="AI63" s="14">
        <f t="shared" ref="AI63:AI76" si="102">+Y63*1.08</f>
        <v>0.32250000000000001</v>
      </c>
      <c r="AJ63" s="14">
        <f t="shared" ref="AJ63:AJ76" si="103">+AI63*0.625</f>
        <v>0.20156250000000001</v>
      </c>
      <c r="AK63" s="14">
        <f>+AI63/2</f>
        <v>0.16125</v>
      </c>
      <c r="AL63" s="17">
        <v>0.91666666666666663</v>
      </c>
      <c r="AM63" s="17"/>
      <c r="AN63" s="18"/>
      <c r="AO63" s="19">
        <f t="shared" si="52"/>
        <v>0.30555555555555552</v>
      </c>
      <c r="AP63" s="26">
        <v>0.28819444444444442</v>
      </c>
      <c r="AQ63" s="19">
        <f t="shared" si="53"/>
        <v>0.86458333333333326</v>
      </c>
      <c r="AR63" s="19">
        <f t="shared" si="54"/>
        <v>0.89340277777777777</v>
      </c>
      <c r="AS63" s="19">
        <f t="shared" si="55"/>
        <v>0.28243055555555552</v>
      </c>
      <c r="AT63" s="19">
        <f t="shared" si="56"/>
        <v>0.27666666666666662</v>
      </c>
      <c r="AU63" s="19">
        <f t="shared" si="57"/>
        <v>0.1765190972222222</v>
      </c>
      <c r="AV63" s="19">
        <f t="shared" si="58"/>
        <v>0.14409722222222221</v>
      </c>
      <c r="AW63" s="19">
        <f t="shared" si="59"/>
        <v>0.11527777777777777</v>
      </c>
      <c r="AX63" s="19">
        <f t="shared" si="60"/>
        <v>0.14121527777777776</v>
      </c>
      <c r="AY63" s="19">
        <f t="shared" si="61"/>
        <v>0.30548611111111112</v>
      </c>
      <c r="AZ63" s="19">
        <f t="shared" si="62"/>
        <v>0.31777777777777777</v>
      </c>
      <c r="BA63" s="20">
        <f t="shared" si="63"/>
        <v>0.32388888888888889</v>
      </c>
      <c r="BB63" s="20">
        <f t="shared" si="64"/>
        <v>0.33</v>
      </c>
      <c r="BC63" s="20">
        <f t="shared" si="65"/>
        <v>0.19097222222222221</v>
      </c>
      <c r="BD63" s="20">
        <f t="shared" si="66"/>
        <v>0.15277777777777776</v>
      </c>
      <c r="BE63" s="20">
        <f t="shared" si="67"/>
        <v>0.12222222222222222</v>
      </c>
      <c r="BF63" s="19">
        <f t="shared" si="68"/>
        <v>0.11458333333333331</v>
      </c>
      <c r="BG63" s="19">
        <f t="shared" si="69"/>
        <v>0.12031249999999999</v>
      </c>
      <c r="BH63" s="19">
        <f t="shared" si="70"/>
        <v>0.29638888888888887</v>
      </c>
      <c r="BI63" s="19"/>
      <c r="BJ63" s="19">
        <f t="shared" si="71"/>
        <v>0.31777777777777777</v>
      </c>
      <c r="BK63" s="19"/>
      <c r="BL63" s="19">
        <f t="shared" si="72"/>
        <v>0.61416666666666664</v>
      </c>
      <c r="BM63" s="19"/>
      <c r="BN63" s="19"/>
      <c r="BO63" s="19">
        <f t="shared" si="73"/>
        <v>0.93374999999999997</v>
      </c>
      <c r="BP63" s="19" t="s">
        <v>267</v>
      </c>
      <c r="BQ63" s="35" t="s">
        <v>260</v>
      </c>
      <c r="BR63" s="19">
        <f t="shared" si="74"/>
        <v>0.31124999999999997</v>
      </c>
      <c r="BS63" s="19">
        <f t="shared" si="75"/>
        <v>0.27666666666666667</v>
      </c>
      <c r="BT63" s="19">
        <f t="shared" si="76"/>
        <v>0.29828124999999994</v>
      </c>
      <c r="BU63" s="19">
        <f t="shared" si="77"/>
        <v>0.57494791666666667</v>
      </c>
      <c r="BV63" s="19">
        <f t="shared" si="78"/>
        <v>0.28963541666666665</v>
      </c>
      <c r="BW63" s="19">
        <f t="shared" si="79"/>
        <v>0.86458333333333326</v>
      </c>
      <c r="BX63" s="19">
        <f t="shared" si="80"/>
        <v>7.2048611111111105E-2</v>
      </c>
    </row>
    <row r="64" spans="1:76" ht="21.95" customHeight="1" thickBot="1" x14ac:dyDescent="0.3">
      <c r="A64" s="68" t="s">
        <v>141</v>
      </c>
      <c r="B64" s="68" t="s">
        <v>142</v>
      </c>
      <c r="C64" s="94" t="s">
        <v>74</v>
      </c>
      <c r="D64" s="94">
        <v>10</v>
      </c>
      <c r="E64" s="97" t="s">
        <v>158</v>
      </c>
      <c r="F64" s="100" t="s">
        <v>131</v>
      </c>
      <c r="G64" s="71" t="s">
        <v>114</v>
      </c>
      <c r="H64" s="71" t="s">
        <v>114</v>
      </c>
      <c r="I64" s="71"/>
      <c r="J64" s="71"/>
      <c r="K64" s="77">
        <v>0.57152777777777775</v>
      </c>
      <c r="L64" s="72">
        <v>8</v>
      </c>
      <c r="M64" s="90" t="s">
        <v>144</v>
      </c>
      <c r="N64" s="68" t="s">
        <v>175</v>
      </c>
      <c r="O64" s="71"/>
      <c r="P64" s="71"/>
      <c r="Q64" s="71"/>
      <c r="R64" s="71"/>
      <c r="S64" s="71"/>
      <c r="T64" s="77"/>
      <c r="U64" s="77"/>
      <c r="V64" s="77">
        <f t="shared" si="82"/>
        <v>0.2986111111111111</v>
      </c>
      <c r="W64" s="77">
        <f t="shared" si="83"/>
        <v>0.29114583333333333</v>
      </c>
      <c r="X64" s="77">
        <f t="shared" si="99"/>
        <v>0.58975694444444438</v>
      </c>
      <c r="Y64" s="76">
        <v>0.2986111111111111</v>
      </c>
      <c r="Z64" s="77">
        <f t="shared" si="49"/>
        <v>0.18663194444444445</v>
      </c>
      <c r="AA64" s="77">
        <f t="shared" si="50"/>
        <v>0.20156250000000001</v>
      </c>
      <c r="AB64" s="77">
        <f t="shared" si="51"/>
        <v>0.14930555555555555</v>
      </c>
      <c r="AC64" s="77">
        <f t="shared" si="84"/>
        <v>0.31354166666666666</v>
      </c>
      <c r="AD64" s="77">
        <f t="shared" si="85"/>
        <v>0.28368055555555555</v>
      </c>
      <c r="AE64" s="77"/>
      <c r="AF64" s="75">
        <f t="shared" si="96"/>
        <v>0.89583333333333326</v>
      </c>
      <c r="AG64" s="75">
        <f t="shared" si="100"/>
        <v>0.18663194444444445</v>
      </c>
      <c r="AH64" s="75">
        <f t="shared" si="101"/>
        <v>0.14930555555555555</v>
      </c>
      <c r="AI64" s="75">
        <f t="shared" si="102"/>
        <v>0.32250000000000001</v>
      </c>
      <c r="AJ64" s="75">
        <f t="shared" si="103"/>
        <v>0.20156250000000001</v>
      </c>
      <c r="AK64" s="75">
        <f>+AI64/2</f>
        <v>0.16125</v>
      </c>
      <c r="AL64" s="86">
        <v>0.88888888888888884</v>
      </c>
      <c r="AM64" s="86"/>
      <c r="AN64" s="79"/>
      <c r="AO64" s="80">
        <f t="shared" si="52"/>
        <v>0.29629629629629628</v>
      </c>
      <c r="AP64" s="80">
        <v>0.29166666666666669</v>
      </c>
      <c r="AQ64" s="80">
        <f t="shared" si="53"/>
        <v>0.875</v>
      </c>
      <c r="AR64" s="80">
        <f t="shared" si="54"/>
        <v>0.90416666666666679</v>
      </c>
      <c r="AS64" s="80">
        <f t="shared" si="55"/>
        <v>0.28583333333333333</v>
      </c>
      <c r="AT64" s="80">
        <f t="shared" si="56"/>
        <v>0.28000000000000003</v>
      </c>
      <c r="AU64" s="80">
        <f t="shared" si="57"/>
        <v>0.17864583333333334</v>
      </c>
      <c r="AV64" s="80">
        <f t="shared" si="58"/>
        <v>0.14583333333333334</v>
      </c>
      <c r="AW64" s="80">
        <f t="shared" si="59"/>
        <v>0.11666666666666668</v>
      </c>
      <c r="AX64" s="80">
        <f t="shared" si="60"/>
        <v>0.14291666666666666</v>
      </c>
      <c r="AY64" s="80">
        <f t="shared" si="61"/>
        <v>0.3091666666666667</v>
      </c>
      <c r="AZ64" s="80">
        <f t="shared" si="62"/>
        <v>0.30814814814814812</v>
      </c>
      <c r="BA64" s="76">
        <f t="shared" si="63"/>
        <v>0.31407407407407406</v>
      </c>
      <c r="BB64" s="76">
        <f t="shared" si="64"/>
        <v>0.32</v>
      </c>
      <c r="BC64" s="76">
        <f t="shared" si="65"/>
        <v>0.18518518518518517</v>
      </c>
      <c r="BD64" s="76">
        <f t="shared" si="66"/>
        <v>0.14814814814814814</v>
      </c>
      <c r="BE64" s="76">
        <f t="shared" si="67"/>
        <v>0.11851851851851852</v>
      </c>
      <c r="BF64" s="80">
        <f t="shared" si="68"/>
        <v>0.1111111111111111</v>
      </c>
      <c r="BG64" s="80">
        <f t="shared" si="69"/>
        <v>0.11666666666666667</v>
      </c>
      <c r="BH64" s="80">
        <f t="shared" si="70"/>
        <v>0.28740740740740739</v>
      </c>
      <c r="BI64" s="80"/>
      <c r="BJ64" s="80">
        <f t="shared" si="71"/>
        <v>0.30814814814814812</v>
      </c>
      <c r="BK64" s="80"/>
      <c r="BL64" s="80">
        <f t="shared" si="72"/>
        <v>0.5955555555555555</v>
      </c>
      <c r="BM64" s="80"/>
      <c r="BN64" s="80"/>
      <c r="BO64" s="80">
        <f t="shared" si="73"/>
        <v>0.94500000000000006</v>
      </c>
      <c r="BP64" s="80"/>
      <c r="BQ64" s="95" t="s">
        <v>260</v>
      </c>
      <c r="BR64" s="80">
        <f t="shared" si="74"/>
        <v>0.31500000000000006</v>
      </c>
      <c r="BS64" s="80">
        <f t="shared" si="75"/>
        <v>0.28000000000000003</v>
      </c>
      <c r="BT64" s="80">
        <f t="shared" si="76"/>
        <v>0.301875</v>
      </c>
      <c r="BU64" s="80">
        <f t="shared" si="77"/>
        <v>0.58187500000000003</v>
      </c>
      <c r="BV64" s="80">
        <f t="shared" si="78"/>
        <v>0.29312500000000002</v>
      </c>
      <c r="BW64" s="80">
        <f t="shared" si="79"/>
        <v>0.875</v>
      </c>
      <c r="BX64" s="80">
        <f t="shared" si="80"/>
        <v>7.2916666666666671E-2</v>
      </c>
    </row>
    <row r="65" spans="1:78" ht="21.95" customHeight="1" x14ac:dyDescent="0.25">
      <c r="A65" s="61" t="s">
        <v>60</v>
      </c>
      <c r="B65" s="61" t="s">
        <v>194</v>
      </c>
      <c r="C65" s="56" t="s">
        <v>75</v>
      </c>
      <c r="D65" s="56">
        <v>12</v>
      </c>
      <c r="E65" s="57" t="s">
        <v>166</v>
      </c>
      <c r="F65" s="57" t="s">
        <v>188</v>
      </c>
      <c r="G65" s="57" t="s">
        <v>114</v>
      </c>
      <c r="H65" s="58" t="s">
        <v>153</v>
      </c>
      <c r="I65" s="57"/>
      <c r="J65" s="57"/>
      <c r="K65" s="57"/>
      <c r="L65" s="82">
        <v>9</v>
      </c>
      <c r="M65" s="60" t="s">
        <v>143</v>
      </c>
      <c r="N65" s="55" t="s">
        <v>163</v>
      </c>
      <c r="O65" s="58"/>
      <c r="P65" s="58"/>
      <c r="Q65" s="58"/>
      <c r="R65" s="58"/>
      <c r="S65" s="58"/>
      <c r="T65" s="64"/>
      <c r="U65" s="62">
        <f t="shared" ref="U65:U73" si="104">+Y65*1.025</f>
        <v>0.30963541666666661</v>
      </c>
      <c r="V65" s="62">
        <f t="shared" si="82"/>
        <v>0.30208333333333331</v>
      </c>
      <c r="W65" s="62">
        <f t="shared" si="83"/>
        <v>0.29453124999999997</v>
      </c>
      <c r="X65" s="62">
        <f t="shared" ref="X65:X73" si="105">SUM(U65:W65)</f>
        <v>0.90624999999999978</v>
      </c>
      <c r="Y65" s="81">
        <v>0.30208333333333331</v>
      </c>
      <c r="Z65" s="64">
        <f t="shared" si="49"/>
        <v>0.18880208333333331</v>
      </c>
      <c r="AA65" s="64">
        <f t="shared" si="50"/>
        <v>0.20390624999999998</v>
      </c>
      <c r="AB65" s="64">
        <f t="shared" si="51"/>
        <v>0.15104166666666666</v>
      </c>
      <c r="AC65" s="64">
        <f t="shared" si="84"/>
        <v>0.31718750000000001</v>
      </c>
      <c r="AD65" s="64">
        <f t="shared" si="85"/>
        <v>0.28697916666666662</v>
      </c>
      <c r="AE65" s="64">
        <f t="shared" ref="AE65:AE76" si="106">+Y65*2</f>
        <v>0.60416666666666663</v>
      </c>
      <c r="AF65" s="62">
        <f t="shared" si="96"/>
        <v>0.90625</v>
      </c>
      <c r="AG65" s="62">
        <f t="shared" si="100"/>
        <v>0.18880208333333331</v>
      </c>
      <c r="AH65" s="62">
        <f t="shared" si="101"/>
        <v>0.15104166666666666</v>
      </c>
      <c r="AI65" s="62">
        <f t="shared" si="102"/>
        <v>0.32624999999999998</v>
      </c>
      <c r="AJ65" s="62">
        <f t="shared" si="103"/>
        <v>0.20390624999999998</v>
      </c>
      <c r="AK65" s="62">
        <f>+AI65/2</f>
        <v>0.16312499999999999</v>
      </c>
      <c r="AL65" s="65">
        <v>0.86875000000000002</v>
      </c>
      <c r="AM65" s="65"/>
      <c r="AN65" s="66"/>
      <c r="AO65" s="67">
        <f t="shared" si="52"/>
        <v>0.28958333333333336</v>
      </c>
      <c r="AP65" s="67">
        <v>0.29166666666666669</v>
      </c>
      <c r="AQ65" s="67">
        <f t="shared" si="53"/>
        <v>0.875</v>
      </c>
      <c r="AR65" s="67">
        <f t="shared" si="54"/>
        <v>0.90416666666666679</v>
      </c>
      <c r="AS65" s="67">
        <f t="shared" si="55"/>
        <v>0.28583333333333333</v>
      </c>
      <c r="AT65" s="67">
        <f t="shared" si="56"/>
        <v>0.28000000000000003</v>
      </c>
      <c r="AU65" s="67">
        <f t="shared" si="57"/>
        <v>0.17864583333333334</v>
      </c>
      <c r="AV65" s="67">
        <f t="shared" si="58"/>
        <v>0.14583333333333334</v>
      </c>
      <c r="AW65" s="67">
        <f t="shared" si="59"/>
        <v>0.11666666666666668</v>
      </c>
      <c r="AX65" s="67">
        <f t="shared" si="60"/>
        <v>0.14291666666666666</v>
      </c>
      <c r="AY65" s="67">
        <f t="shared" si="61"/>
        <v>0.3091666666666667</v>
      </c>
      <c r="AZ65" s="67">
        <f t="shared" si="62"/>
        <v>0.30116666666666669</v>
      </c>
      <c r="BA65" s="63">
        <f t="shared" si="63"/>
        <v>0.30695833333333339</v>
      </c>
      <c r="BB65" s="63">
        <f t="shared" si="64"/>
        <v>0.31275000000000003</v>
      </c>
      <c r="BC65" s="63">
        <f t="shared" si="65"/>
        <v>0.18098958333333334</v>
      </c>
      <c r="BD65" s="63">
        <f t="shared" si="66"/>
        <v>0.14479166666666668</v>
      </c>
      <c r="BE65" s="63">
        <f t="shared" si="67"/>
        <v>0.11583333333333334</v>
      </c>
      <c r="BF65" s="67">
        <f t="shared" si="68"/>
        <v>0.10859375000000002</v>
      </c>
      <c r="BG65" s="67">
        <f t="shared" si="69"/>
        <v>0.11402343750000002</v>
      </c>
      <c r="BH65" s="67">
        <f t="shared" si="70"/>
        <v>0.28089583333333334</v>
      </c>
      <c r="BI65" s="67"/>
      <c r="BJ65" s="67">
        <f t="shared" si="71"/>
        <v>0.30116666666666669</v>
      </c>
      <c r="BK65" s="67"/>
      <c r="BL65" s="67">
        <f t="shared" si="72"/>
        <v>0.58206250000000004</v>
      </c>
      <c r="BM65" s="67" t="s">
        <v>224</v>
      </c>
      <c r="BN65" s="67">
        <v>0.60486111111111107</v>
      </c>
      <c r="BO65" s="67">
        <f t="shared" si="73"/>
        <v>0.94500000000000006</v>
      </c>
      <c r="BP65" s="67" t="s">
        <v>270</v>
      </c>
      <c r="BQ65" s="67" t="s">
        <v>260</v>
      </c>
      <c r="BR65" s="67">
        <f t="shared" si="74"/>
        <v>0.31500000000000006</v>
      </c>
      <c r="BS65" s="67">
        <f t="shared" si="75"/>
        <v>0.28000000000000003</v>
      </c>
      <c r="BT65" s="67">
        <f t="shared" si="76"/>
        <v>0.301875</v>
      </c>
      <c r="BU65" s="67">
        <f t="shared" si="77"/>
        <v>0.58187500000000003</v>
      </c>
      <c r="BV65" s="67">
        <f t="shared" si="78"/>
        <v>0.29312500000000002</v>
      </c>
      <c r="BW65" s="67">
        <f t="shared" si="79"/>
        <v>0.875</v>
      </c>
      <c r="BX65" s="67">
        <f t="shared" si="80"/>
        <v>7.2916666666666671E-2</v>
      </c>
      <c r="BZ65" s="39"/>
    </row>
    <row r="66" spans="1:78" ht="21.95" customHeight="1" x14ac:dyDescent="0.25">
      <c r="A66" s="36" t="s">
        <v>129</v>
      </c>
      <c r="B66" s="36" t="s">
        <v>130</v>
      </c>
      <c r="C66" s="22" t="s">
        <v>75</v>
      </c>
      <c r="D66" s="22">
        <v>12</v>
      </c>
      <c r="E66" s="5" t="s">
        <v>166</v>
      </c>
      <c r="F66" s="5" t="s">
        <v>188</v>
      </c>
      <c r="G66" s="37" t="s">
        <v>114</v>
      </c>
      <c r="H66" s="11" t="s">
        <v>153</v>
      </c>
      <c r="I66" s="23"/>
      <c r="J66" s="23"/>
      <c r="K66" s="23"/>
      <c r="L66" s="12">
        <v>9</v>
      </c>
      <c r="M66" s="13" t="s">
        <v>144</v>
      </c>
      <c r="N66" s="21" t="s">
        <v>163</v>
      </c>
      <c r="T66" s="16"/>
      <c r="U66" s="14">
        <f t="shared" si="104"/>
        <v>0.31319444444444444</v>
      </c>
      <c r="V66" s="14">
        <f t="shared" si="82"/>
        <v>0.30555555555555558</v>
      </c>
      <c r="W66" s="14">
        <f t="shared" si="83"/>
        <v>0.29791666666666666</v>
      </c>
      <c r="X66" s="14">
        <f t="shared" si="105"/>
        <v>0.91666666666666674</v>
      </c>
      <c r="Y66" s="20">
        <v>0.30555555555555558</v>
      </c>
      <c r="Z66" s="16">
        <f t="shared" ref="Z66:Z97" si="107">+Y66*0.625</f>
        <v>0.19097222222222224</v>
      </c>
      <c r="AA66" s="16">
        <f t="shared" ref="AA66:AA97" si="108">+Z66*1.08</f>
        <v>0.20625000000000002</v>
      </c>
      <c r="AB66" s="16">
        <f t="shared" ref="AB66:AB76" si="109">+Y66/2</f>
        <v>0.15277777777777779</v>
      </c>
      <c r="AC66" s="16">
        <f t="shared" si="84"/>
        <v>0.32083333333333336</v>
      </c>
      <c r="AD66" s="16">
        <f t="shared" si="85"/>
        <v>0.2902777777777778</v>
      </c>
      <c r="AE66" s="16">
        <f t="shared" si="106"/>
        <v>0.61111111111111116</v>
      </c>
      <c r="AF66" s="14">
        <f t="shared" si="96"/>
        <v>0.91666666666666674</v>
      </c>
      <c r="AG66" s="14">
        <f t="shared" si="100"/>
        <v>0.19097222222222224</v>
      </c>
      <c r="AH66" s="14">
        <f t="shared" si="101"/>
        <v>0.15277777777777779</v>
      </c>
      <c r="AI66" s="14">
        <f t="shared" si="102"/>
        <v>0.33000000000000007</v>
      </c>
      <c r="AJ66" s="14">
        <f t="shared" si="103"/>
        <v>0.20625000000000004</v>
      </c>
      <c r="AL66" s="17">
        <v>0.88194444444444442</v>
      </c>
      <c r="AM66" s="17">
        <v>0.30625000000000002</v>
      </c>
      <c r="AN66" s="18">
        <f>+AO66-AM66</f>
        <v>-1.2268518518518567E-2</v>
      </c>
      <c r="AO66" s="19">
        <f t="shared" ref="AO66:AO76" si="110">+AL66/3</f>
        <v>0.29398148148148145</v>
      </c>
      <c r="AP66" s="26">
        <v>0.29166666666666669</v>
      </c>
      <c r="AQ66" s="19">
        <f t="shared" ref="AQ66:AQ97" si="111">+AP66*3</f>
        <v>0.875</v>
      </c>
      <c r="AR66" s="19">
        <f t="shared" si="54"/>
        <v>0.90416666666666679</v>
      </c>
      <c r="AS66" s="19">
        <f t="shared" ref="AS66:AS76" si="112">+AP66*0.98</f>
        <v>0.28583333333333333</v>
      </c>
      <c r="AT66" s="19">
        <f t="shared" ref="AT66:AT76" si="113">+AP66*0.96</f>
        <v>0.28000000000000003</v>
      </c>
      <c r="AU66" s="19">
        <f t="shared" ref="AU66:AU76" si="114">+AS66*0.625</f>
        <v>0.17864583333333334</v>
      </c>
      <c r="AV66" s="19">
        <f t="shared" ref="AV66:AV76" si="115">+AP66/2</f>
        <v>0.14583333333333334</v>
      </c>
      <c r="AW66" s="19">
        <f t="shared" ref="AW66:AW97" si="116">+AV66*0.8</f>
        <v>0.11666666666666668</v>
      </c>
      <c r="AX66" s="19">
        <f t="shared" ref="AX66:AX76" si="117">+AS66/2</f>
        <v>0.14291666666666666</v>
      </c>
      <c r="AY66" s="19">
        <f t="shared" ref="AY66:AY76" si="118">+AP66*1.06</f>
        <v>0.3091666666666667</v>
      </c>
      <c r="AZ66" s="19">
        <f t="shared" ref="AZ66:AZ76" si="119">+AO66*1.04</f>
        <v>0.3057407407407407</v>
      </c>
      <c r="BA66" s="20">
        <f t="shared" ref="BA66:BA76" si="120">+AO66*1.06</f>
        <v>0.31162037037037038</v>
      </c>
      <c r="BB66" s="20">
        <f t="shared" ref="BB66:BB76" si="121">+AO66*1.08</f>
        <v>0.3175</v>
      </c>
      <c r="BC66" s="20">
        <f t="shared" ref="BC66:BC76" si="122">+AO66*0.625</f>
        <v>0.1837384259259259</v>
      </c>
      <c r="BD66" s="20">
        <f t="shared" ref="BD66:BD76" si="123">+AO66/2</f>
        <v>0.14699074074074073</v>
      </c>
      <c r="BE66" s="20">
        <f t="shared" ref="BE66:BE97" si="124">+BD66*0.8</f>
        <v>0.11759259259259258</v>
      </c>
      <c r="BF66" s="19">
        <f t="shared" ref="BF66:BF76" si="125">+AO66*0.375</f>
        <v>0.11024305555555555</v>
      </c>
      <c r="BG66" s="19">
        <f t="shared" ref="BG66:BG97" si="126">+BF66*1.05</f>
        <v>0.11575520833333333</v>
      </c>
      <c r="BH66" s="19">
        <f t="shared" ref="BH66:BH76" si="127">+AO66*0.97</f>
        <v>0.28516203703703702</v>
      </c>
      <c r="BI66" s="19"/>
      <c r="BJ66" s="19">
        <f t="shared" ref="BJ66:BJ76" si="128">+AO66*1.04</f>
        <v>0.3057407407407407</v>
      </c>
      <c r="BK66" s="19"/>
      <c r="BL66" s="19">
        <f t="shared" ref="BL66:BL76" si="129">+BH66+BJ66</f>
        <v>0.59090277777777778</v>
      </c>
      <c r="BM66" s="19" t="s">
        <v>224</v>
      </c>
      <c r="BN66" s="19">
        <v>0.62847222222222221</v>
      </c>
      <c r="BO66" s="19">
        <f t="shared" si="73"/>
        <v>0.94500000000000006</v>
      </c>
      <c r="BP66" s="19" t="s">
        <v>270</v>
      </c>
      <c r="BQ66" s="19" t="s">
        <v>260</v>
      </c>
      <c r="BR66" s="19">
        <f t="shared" ref="BR66:BR76" si="130">+AP66*1.08</f>
        <v>0.31500000000000006</v>
      </c>
      <c r="BS66" s="19">
        <f t="shared" ref="BS66:BS76" si="131">+AQ66*0.32</f>
        <v>0.28000000000000003</v>
      </c>
      <c r="BT66" s="19">
        <f t="shared" ref="BT66:BT76" si="132">+AQ66*0.345</f>
        <v>0.301875</v>
      </c>
      <c r="BU66" s="19">
        <f t="shared" ref="BU66:BU97" si="133">SUM(BS66:BT66)</f>
        <v>0.58187500000000003</v>
      </c>
      <c r="BV66" s="19">
        <f t="shared" ref="BV66:BV76" si="134">+AQ66*0.335</f>
        <v>0.29312500000000002</v>
      </c>
      <c r="BW66" s="19">
        <f t="shared" ref="BW66:BW97" si="135">SUM(BS66,BT66,BV66)</f>
        <v>0.875</v>
      </c>
      <c r="BX66" s="19">
        <f t="shared" ref="BX66:BX76" si="136">+AP66/4</f>
        <v>7.2916666666666671E-2</v>
      </c>
      <c r="BZ66" s="39"/>
    </row>
    <row r="67" spans="1:78" ht="21.95" customHeight="1" x14ac:dyDescent="0.25">
      <c r="A67" s="21" t="s">
        <v>68</v>
      </c>
      <c r="B67" s="21" t="s">
        <v>67</v>
      </c>
      <c r="C67" s="10" t="s">
        <v>75</v>
      </c>
      <c r="D67" s="10">
        <v>12</v>
      </c>
      <c r="E67" s="5" t="s">
        <v>165</v>
      </c>
      <c r="F67" s="5" t="s">
        <v>188</v>
      </c>
      <c r="G67" s="37" t="s">
        <v>114</v>
      </c>
      <c r="H67" s="11" t="s">
        <v>153</v>
      </c>
      <c r="I67" s="37"/>
      <c r="J67" s="37"/>
      <c r="K67" s="37"/>
      <c r="L67" s="12">
        <v>9</v>
      </c>
      <c r="M67" s="13" t="s">
        <v>144</v>
      </c>
      <c r="N67" s="21" t="s">
        <v>163</v>
      </c>
      <c r="T67" s="16"/>
      <c r="U67" s="14">
        <f t="shared" si="104"/>
        <v>0.30963541666666661</v>
      </c>
      <c r="V67" s="14">
        <f t="shared" si="82"/>
        <v>0.30208333333333331</v>
      </c>
      <c r="W67" s="14">
        <f t="shared" si="83"/>
        <v>0.29453124999999997</v>
      </c>
      <c r="X67" s="14">
        <f t="shared" si="105"/>
        <v>0.90624999999999978</v>
      </c>
      <c r="Y67" s="20">
        <v>0.30208333333333331</v>
      </c>
      <c r="Z67" s="16">
        <f t="shared" si="107"/>
        <v>0.18880208333333331</v>
      </c>
      <c r="AA67" s="16">
        <f t="shared" si="108"/>
        <v>0.20390624999999998</v>
      </c>
      <c r="AB67" s="16">
        <f t="shared" si="109"/>
        <v>0.15104166666666666</v>
      </c>
      <c r="AC67" s="16">
        <f t="shared" si="84"/>
        <v>0.31718750000000001</v>
      </c>
      <c r="AD67" s="16">
        <f t="shared" si="85"/>
        <v>0.28697916666666662</v>
      </c>
      <c r="AE67" s="16">
        <f t="shared" si="106"/>
        <v>0.60416666666666663</v>
      </c>
      <c r="AF67" s="14">
        <f t="shared" si="96"/>
        <v>0.90625</v>
      </c>
      <c r="AG67" s="14">
        <f t="shared" si="100"/>
        <v>0.18880208333333331</v>
      </c>
      <c r="AH67" s="14">
        <f t="shared" si="101"/>
        <v>0.15104166666666666</v>
      </c>
      <c r="AI67" s="14">
        <f t="shared" si="102"/>
        <v>0.32624999999999998</v>
      </c>
      <c r="AJ67" s="14">
        <f t="shared" si="103"/>
        <v>0.20390624999999998</v>
      </c>
      <c r="AK67" s="14">
        <f t="shared" ref="AK67:AK76" si="137">+AI67/2</f>
        <v>0.16312499999999999</v>
      </c>
      <c r="AL67" s="17">
        <v>0.90347222222222223</v>
      </c>
      <c r="AM67" s="17">
        <v>0.30833333333333335</v>
      </c>
      <c r="AN67" s="18">
        <f>+AO67-AM67</f>
        <v>-7.1759259259259189E-3</v>
      </c>
      <c r="AO67" s="19">
        <f t="shared" si="110"/>
        <v>0.30115740740740743</v>
      </c>
      <c r="AP67" s="26">
        <v>0.2951388888888889</v>
      </c>
      <c r="AQ67" s="19">
        <f t="shared" si="111"/>
        <v>0.88541666666666674</v>
      </c>
      <c r="AR67" s="19">
        <f t="shared" si="54"/>
        <v>0.91493055555555558</v>
      </c>
      <c r="AS67" s="19">
        <f t="shared" si="112"/>
        <v>0.28923611111111114</v>
      </c>
      <c r="AT67" s="19">
        <f t="shared" si="113"/>
        <v>0.28333333333333333</v>
      </c>
      <c r="AU67" s="19">
        <f t="shared" si="114"/>
        <v>0.18077256944444448</v>
      </c>
      <c r="AV67" s="19">
        <f t="shared" si="115"/>
        <v>0.14756944444444445</v>
      </c>
      <c r="AW67" s="19">
        <f t="shared" si="116"/>
        <v>0.11805555555555557</v>
      </c>
      <c r="AX67" s="19">
        <f t="shared" si="117"/>
        <v>0.14461805555555557</v>
      </c>
      <c r="AY67" s="19">
        <f t="shared" si="118"/>
        <v>0.31284722222222222</v>
      </c>
      <c r="AZ67" s="19">
        <f t="shared" si="119"/>
        <v>0.31320370370370376</v>
      </c>
      <c r="BA67" s="20">
        <f t="shared" si="120"/>
        <v>0.3192268518518519</v>
      </c>
      <c r="BB67" s="20">
        <f t="shared" si="121"/>
        <v>0.32525000000000004</v>
      </c>
      <c r="BC67" s="20">
        <f t="shared" si="122"/>
        <v>0.18822337962962965</v>
      </c>
      <c r="BD67" s="20">
        <f t="shared" si="123"/>
        <v>0.15057870370370371</v>
      </c>
      <c r="BE67" s="20">
        <f t="shared" si="124"/>
        <v>0.12046296296296298</v>
      </c>
      <c r="BF67" s="19">
        <f t="shared" si="125"/>
        <v>0.11293402777777778</v>
      </c>
      <c r="BG67" s="19">
        <f t="shared" si="126"/>
        <v>0.11858072916666668</v>
      </c>
      <c r="BH67" s="19">
        <f t="shared" si="127"/>
        <v>0.29212268518518519</v>
      </c>
      <c r="BI67" s="19"/>
      <c r="BJ67" s="19">
        <f t="shared" si="128"/>
        <v>0.31320370370370376</v>
      </c>
      <c r="BK67" s="19"/>
      <c r="BL67" s="19">
        <f t="shared" si="129"/>
        <v>0.6053263888888889</v>
      </c>
      <c r="BM67" s="19" t="s">
        <v>225</v>
      </c>
      <c r="BN67" s="19">
        <v>0.62708333333333333</v>
      </c>
      <c r="BO67" s="19">
        <f t="shared" si="73"/>
        <v>0.95625000000000016</v>
      </c>
      <c r="BP67" s="19" t="s">
        <v>270</v>
      </c>
      <c r="BQ67" s="19" t="s">
        <v>260</v>
      </c>
      <c r="BR67" s="19">
        <f t="shared" si="130"/>
        <v>0.31875000000000003</v>
      </c>
      <c r="BS67" s="19">
        <f t="shared" si="131"/>
        <v>0.28333333333333338</v>
      </c>
      <c r="BT67" s="19">
        <f t="shared" si="132"/>
        <v>0.30546875000000001</v>
      </c>
      <c r="BU67" s="19">
        <f t="shared" si="133"/>
        <v>0.58880208333333339</v>
      </c>
      <c r="BV67" s="19">
        <f t="shared" si="134"/>
        <v>0.29661458333333335</v>
      </c>
      <c r="BW67" s="19">
        <f t="shared" si="135"/>
        <v>0.88541666666666674</v>
      </c>
      <c r="BX67" s="19">
        <f t="shared" si="136"/>
        <v>7.3784722222222224E-2</v>
      </c>
    </row>
    <row r="68" spans="1:78" ht="21.95" customHeight="1" x14ac:dyDescent="0.25">
      <c r="A68" s="21" t="s">
        <v>102</v>
      </c>
      <c r="B68" s="21" t="s">
        <v>103</v>
      </c>
      <c r="C68" s="10" t="s">
        <v>75</v>
      </c>
      <c r="D68" s="10">
        <v>12</v>
      </c>
      <c r="E68" s="5" t="s">
        <v>165</v>
      </c>
      <c r="F68" s="5" t="s">
        <v>196</v>
      </c>
      <c r="G68" s="11" t="s">
        <v>114</v>
      </c>
      <c r="H68" s="11" t="s">
        <v>153</v>
      </c>
      <c r="I68" s="16">
        <v>0.32291666666666669</v>
      </c>
      <c r="J68" s="16">
        <f>+I68*2</f>
        <v>0.64583333333333337</v>
      </c>
      <c r="K68" s="16">
        <v>0.62847222222222221</v>
      </c>
      <c r="L68" s="12">
        <v>9</v>
      </c>
      <c r="M68" s="13" t="s">
        <v>144</v>
      </c>
      <c r="N68" s="21" t="s">
        <v>163</v>
      </c>
      <c r="T68" s="16"/>
      <c r="U68" s="14">
        <f t="shared" si="104"/>
        <v>0.3203125</v>
      </c>
      <c r="V68" s="14">
        <f t="shared" ref="V68:V76" si="138">+Y68</f>
        <v>0.3125</v>
      </c>
      <c r="W68" s="14">
        <f t="shared" ref="W68:W76" si="139">+Y68*0.975</f>
        <v>0.3046875</v>
      </c>
      <c r="X68" s="14">
        <f t="shared" si="105"/>
        <v>0.9375</v>
      </c>
      <c r="Y68" s="20">
        <v>0.3125</v>
      </c>
      <c r="Z68" s="16">
        <f t="shared" si="107"/>
        <v>0.1953125</v>
      </c>
      <c r="AA68" s="16">
        <f t="shared" si="108"/>
        <v>0.2109375</v>
      </c>
      <c r="AB68" s="16">
        <f t="shared" si="109"/>
        <v>0.15625</v>
      </c>
      <c r="AC68" s="16">
        <f t="shared" ref="AC68:AC76" si="140">+Y68*1.05</f>
        <v>0.328125</v>
      </c>
      <c r="AD68" s="16">
        <f t="shared" ref="AD68:AD76" si="141">+Y68*0.95</f>
        <v>0.296875</v>
      </c>
      <c r="AE68" s="16">
        <f t="shared" si="106"/>
        <v>0.625</v>
      </c>
      <c r="AF68" s="14">
        <f t="shared" si="96"/>
        <v>0.9375</v>
      </c>
      <c r="AG68" s="14">
        <f t="shared" si="100"/>
        <v>0.1953125</v>
      </c>
      <c r="AH68" s="14">
        <f t="shared" si="101"/>
        <v>0.15625</v>
      </c>
      <c r="AI68" s="14">
        <f t="shared" si="102"/>
        <v>0.33750000000000002</v>
      </c>
      <c r="AJ68" s="14">
        <f t="shared" si="103"/>
        <v>0.2109375</v>
      </c>
      <c r="AK68" s="14">
        <f t="shared" si="137"/>
        <v>0.16875000000000001</v>
      </c>
      <c r="AL68" s="26">
        <v>0.91666666666666663</v>
      </c>
      <c r="AM68" s="17">
        <v>0.31041666666666667</v>
      </c>
      <c r="AN68" s="18">
        <f>+AO68-AM68</f>
        <v>-4.8611111111111494E-3</v>
      </c>
      <c r="AO68" s="19">
        <f t="shared" si="110"/>
        <v>0.30555555555555552</v>
      </c>
      <c r="AP68" s="26">
        <v>0.30208333333333331</v>
      </c>
      <c r="AQ68" s="19">
        <f t="shared" si="111"/>
        <v>0.90625</v>
      </c>
      <c r="AR68" s="19">
        <f t="shared" si="54"/>
        <v>0.93645833333333328</v>
      </c>
      <c r="AS68" s="19">
        <f t="shared" si="112"/>
        <v>0.29604166666666665</v>
      </c>
      <c r="AT68" s="19">
        <f t="shared" si="113"/>
        <v>0.28999999999999998</v>
      </c>
      <c r="AU68" s="19">
        <f t="shared" si="114"/>
        <v>0.18502604166666664</v>
      </c>
      <c r="AV68" s="19">
        <f t="shared" si="115"/>
        <v>0.15104166666666666</v>
      </c>
      <c r="AW68" s="19">
        <f t="shared" si="116"/>
        <v>0.12083333333333333</v>
      </c>
      <c r="AX68" s="19">
        <f t="shared" si="117"/>
        <v>0.14802083333333332</v>
      </c>
      <c r="AY68" s="19">
        <f t="shared" si="118"/>
        <v>0.32020833333333332</v>
      </c>
      <c r="AZ68" s="19">
        <f t="shared" si="119"/>
        <v>0.31777777777777777</v>
      </c>
      <c r="BA68" s="20">
        <f t="shared" si="120"/>
        <v>0.32388888888888889</v>
      </c>
      <c r="BB68" s="20">
        <f t="shared" si="121"/>
        <v>0.33</v>
      </c>
      <c r="BC68" s="20">
        <f t="shared" si="122"/>
        <v>0.19097222222222221</v>
      </c>
      <c r="BD68" s="20">
        <f t="shared" si="123"/>
        <v>0.15277777777777776</v>
      </c>
      <c r="BE68" s="20">
        <f t="shared" si="124"/>
        <v>0.12222222222222222</v>
      </c>
      <c r="BF68" s="19">
        <f t="shared" si="125"/>
        <v>0.11458333333333331</v>
      </c>
      <c r="BG68" s="19">
        <f t="shared" si="126"/>
        <v>0.12031249999999999</v>
      </c>
      <c r="BH68" s="19">
        <f t="shared" si="127"/>
        <v>0.29638888888888887</v>
      </c>
      <c r="BI68" s="19"/>
      <c r="BJ68" s="19">
        <f t="shared" si="128"/>
        <v>0.31777777777777777</v>
      </c>
      <c r="BK68" s="19"/>
      <c r="BL68" s="19">
        <f t="shared" si="129"/>
        <v>0.61416666666666664</v>
      </c>
      <c r="BM68" s="38" t="s">
        <v>234</v>
      </c>
      <c r="BN68" s="19">
        <v>0.71736111111111112</v>
      </c>
      <c r="BO68" s="19">
        <f t="shared" si="73"/>
        <v>0.97875000000000001</v>
      </c>
      <c r="BP68" s="19" t="s">
        <v>270</v>
      </c>
      <c r="BQ68" s="19" t="s">
        <v>260</v>
      </c>
      <c r="BR68" s="19">
        <f t="shared" si="130"/>
        <v>0.32624999999999998</v>
      </c>
      <c r="BS68" s="19">
        <f t="shared" si="131"/>
        <v>0.28999999999999998</v>
      </c>
      <c r="BT68" s="19">
        <f t="shared" si="132"/>
        <v>0.31265624999999997</v>
      </c>
      <c r="BU68" s="19">
        <f t="shared" si="133"/>
        <v>0.60265624999999989</v>
      </c>
      <c r="BV68" s="19">
        <f t="shared" si="134"/>
        <v>0.30359375</v>
      </c>
      <c r="BW68" s="19">
        <f t="shared" si="135"/>
        <v>0.90624999999999989</v>
      </c>
      <c r="BX68" s="19">
        <f t="shared" si="136"/>
        <v>7.5520833333333329E-2</v>
      </c>
    </row>
    <row r="69" spans="1:78" ht="21.95" customHeight="1" thickBot="1" x14ac:dyDescent="0.3">
      <c r="A69" s="74" t="s">
        <v>49</v>
      </c>
      <c r="B69" s="74" t="s">
        <v>48</v>
      </c>
      <c r="C69" s="69" t="s">
        <v>75</v>
      </c>
      <c r="D69" s="69">
        <v>11</v>
      </c>
      <c r="E69" s="70" t="s">
        <v>166</v>
      </c>
      <c r="F69" s="97" t="s">
        <v>131</v>
      </c>
      <c r="G69" s="99" t="s">
        <v>114</v>
      </c>
      <c r="H69" s="71" t="s">
        <v>153</v>
      </c>
      <c r="I69" s="71"/>
      <c r="J69" s="71"/>
      <c r="K69" s="71"/>
      <c r="L69" s="84">
        <v>9</v>
      </c>
      <c r="M69" s="73" t="s">
        <v>143</v>
      </c>
      <c r="N69" s="68" t="s">
        <v>163</v>
      </c>
      <c r="O69" s="71"/>
      <c r="P69" s="71"/>
      <c r="Q69" s="71"/>
      <c r="R69" s="71"/>
      <c r="S69" s="71"/>
      <c r="T69" s="77"/>
      <c r="U69" s="75">
        <f t="shared" si="104"/>
        <v>0.29895833333333333</v>
      </c>
      <c r="V69" s="75">
        <f t="shared" si="138"/>
        <v>0.29166666666666669</v>
      </c>
      <c r="W69" s="75">
        <f t="shared" si="139"/>
        <v>0.28437499999999999</v>
      </c>
      <c r="X69" s="75">
        <f t="shared" si="105"/>
        <v>0.875</v>
      </c>
      <c r="Y69" s="85">
        <v>0.29166666666666669</v>
      </c>
      <c r="Z69" s="77">
        <f t="shared" si="107"/>
        <v>0.18229166666666669</v>
      </c>
      <c r="AA69" s="77">
        <f t="shared" si="108"/>
        <v>0.19687500000000002</v>
      </c>
      <c r="AB69" s="77">
        <f t="shared" si="109"/>
        <v>0.14583333333333334</v>
      </c>
      <c r="AC69" s="77">
        <f t="shared" si="140"/>
        <v>0.30625000000000002</v>
      </c>
      <c r="AD69" s="77">
        <f t="shared" si="141"/>
        <v>0.27708333333333335</v>
      </c>
      <c r="AE69" s="77">
        <f t="shared" si="106"/>
        <v>0.58333333333333337</v>
      </c>
      <c r="AF69" s="75">
        <f t="shared" si="96"/>
        <v>0.875</v>
      </c>
      <c r="AG69" s="75">
        <f t="shared" si="100"/>
        <v>0.18229166666666669</v>
      </c>
      <c r="AH69" s="75">
        <f t="shared" si="101"/>
        <v>0.14583333333333334</v>
      </c>
      <c r="AI69" s="75">
        <f t="shared" si="102"/>
        <v>0.31500000000000006</v>
      </c>
      <c r="AJ69" s="75">
        <f t="shared" si="103"/>
        <v>0.19687500000000002</v>
      </c>
      <c r="AK69" s="75">
        <f t="shared" si="137"/>
        <v>0.15750000000000003</v>
      </c>
      <c r="AL69" s="86">
        <v>0.91666666666666663</v>
      </c>
      <c r="AM69" s="78">
        <v>0.33541666666666664</v>
      </c>
      <c r="AN69" s="79">
        <f>+AO69-AM69</f>
        <v>-2.9861111111111116E-2</v>
      </c>
      <c r="AO69" s="80">
        <f t="shared" si="110"/>
        <v>0.30555555555555552</v>
      </c>
      <c r="AP69" s="86">
        <v>0.30555555555555558</v>
      </c>
      <c r="AQ69" s="80">
        <f t="shared" si="111"/>
        <v>0.91666666666666674</v>
      </c>
      <c r="AR69" s="80">
        <f t="shared" si="54"/>
        <v>0.9472222222222223</v>
      </c>
      <c r="AS69" s="80">
        <f t="shared" si="112"/>
        <v>0.29944444444444446</v>
      </c>
      <c r="AT69" s="80">
        <f t="shared" si="113"/>
        <v>0.29333333333333333</v>
      </c>
      <c r="AU69" s="80">
        <f t="shared" si="114"/>
        <v>0.18715277777777778</v>
      </c>
      <c r="AV69" s="80">
        <f t="shared" si="115"/>
        <v>0.15277777777777779</v>
      </c>
      <c r="AW69" s="80">
        <f t="shared" si="116"/>
        <v>0.12222222222222223</v>
      </c>
      <c r="AX69" s="80">
        <f t="shared" si="117"/>
        <v>0.14972222222222223</v>
      </c>
      <c r="AY69" s="80">
        <f t="shared" si="118"/>
        <v>0.32388888888888895</v>
      </c>
      <c r="AZ69" s="80">
        <f t="shared" si="119"/>
        <v>0.31777777777777777</v>
      </c>
      <c r="BA69" s="76">
        <f t="shared" si="120"/>
        <v>0.32388888888888889</v>
      </c>
      <c r="BB69" s="76">
        <f t="shared" si="121"/>
        <v>0.33</v>
      </c>
      <c r="BC69" s="76">
        <f t="shared" si="122"/>
        <v>0.19097222222222221</v>
      </c>
      <c r="BD69" s="76">
        <f t="shared" si="123"/>
        <v>0.15277777777777776</v>
      </c>
      <c r="BE69" s="76">
        <f t="shared" si="124"/>
        <v>0.12222222222222222</v>
      </c>
      <c r="BF69" s="80">
        <f t="shared" si="125"/>
        <v>0.11458333333333331</v>
      </c>
      <c r="BG69" s="80">
        <f t="shared" si="126"/>
        <v>0.12031249999999999</v>
      </c>
      <c r="BH69" s="80">
        <f t="shared" si="127"/>
        <v>0.29638888888888887</v>
      </c>
      <c r="BI69" s="80"/>
      <c r="BJ69" s="80">
        <f t="shared" si="128"/>
        <v>0.31777777777777777</v>
      </c>
      <c r="BK69" s="80"/>
      <c r="BL69" s="80">
        <f t="shared" si="129"/>
        <v>0.61416666666666664</v>
      </c>
      <c r="BM69" s="80"/>
      <c r="BN69" s="80"/>
      <c r="BO69" s="80">
        <f t="shared" si="73"/>
        <v>0.9900000000000001</v>
      </c>
      <c r="BP69" s="80" t="s">
        <v>270</v>
      </c>
      <c r="BQ69" s="80" t="s">
        <v>260</v>
      </c>
      <c r="BR69" s="80">
        <f t="shared" si="130"/>
        <v>0.33000000000000007</v>
      </c>
      <c r="BS69" s="80">
        <f t="shared" si="131"/>
        <v>0.29333333333333339</v>
      </c>
      <c r="BT69" s="80">
        <f t="shared" si="132"/>
        <v>0.31624999999999998</v>
      </c>
      <c r="BU69" s="80">
        <f t="shared" si="133"/>
        <v>0.60958333333333337</v>
      </c>
      <c r="BV69" s="80">
        <f t="shared" si="134"/>
        <v>0.30708333333333337</v>
      </c>
      <c r="BW69" s="80">
        <f t="shared" si="135"/>
        <v>0.91666666666666674</v>
      </c>
      <c r="BX69" s="80">
        <f t="shared" si="136"/>
        <v>7.6388888888888895E-2</v>
      </c>
    </row>
    <row r="70" spans="1:78" ht="21.95" customHeight="1" x14ac:dyDescent="0.25">
      <c r="A70" s="61" t="s">
        <v>64</v>
      </c>
      <c r="B70" s="61" t="s">
        <v>63</v>
      </c>
      <c r="C70" s="56" t="s">
        <v>75</v>
      </c>
      <c r="D70" s="56">
        <v>9</v>
      </c>
      <c r="E70" s="57" t="s">
        <v>165</v>
      </c>
      <c r="F70" s="57" t="s">
        <v>187</v>
      </c>
      <c r="G70" s="92" t="s">
        <v>114</v>
      </c>
      <c r="H70" s="58" t="s">
        <v>114</v>
      </c>
      <c r="I70" s="105">
        <v>0.33333333333333331</v>
      </c>
      <c r="J70" s="64">
        <f t="shared" ref="J70:J76" si="142">+I70*2</f>
        <v>0.66666666666666663</v>
      </c>
      <c r="K70" s="64">
        <v>0.62430555555555556</v>
      </c>
      <c r="L70" s="82">
        <v>10</v>
      </c>
      <c r="M70" s="88" t="s">
        <v>144</v>
      </c>
      <c r="N70" s="55" t="s">
        <v>163</v>
      </c>
      <c r="O70" s="58"/>
      <c r="P70" s="58"/>
      <c r="Q70" s="58"/>
      <c r="R70" s="58"/>
      <c r="S70" s="58"/>
      <c r="T70" s="64"/>
      <c r="U70" s="62">
        <f t="shared" si="104"/>
        <v>0.3274305555555555</v>
      </c>
      <c r="V70" s="62">
        <f t="shared" si="138"/>
        <v>0.31944444444444442</v>
      </c>
      <c r="W70" s="62">
        <f t="shared" si="139"/>
        <v>0.31145833333333328</v>
      </c>
      <c r="X70" s="62">
        <f t="shared" si="105"/>
        <v>0.95833333333333315</v>
      </c>
      <c r="Y70" s="81">
        <v>0.31944444444444442</v>
      </c>
      <c r="Z70" s="64">
        <f t="shared" si="107"/>
        <v>0.19965277777777776</v>
      </c>
      <c r="AA70" s="64">
        <f t="shared" si="108"/>
        <v>0.21562500000000001</v>
      </c>
      <c r="AB70" s="64">
        <f t="shared" si="109"/>
        <v>0.15972222222222221</v>
      </c>
      <c r="AC70" s="64">
        <f t="shared" si="140"/>
        <v>0.33541666666666664</v>
      </c>
      <c r="AD70" s="64">
        <f t="shared" si="141"/>
        <v>0.3034722222222222</v>
      </c>
      <c r="AE70" s="64">
        <f t="shared" si="106"/>
        <v>0.63888888888888884</v>
      </c>
      <c r="AF70" s="62">
        <f t="shared" si="96"/>
        <v>0.95833333333333326</v>
      </c>
      <c r="AG70" s="62">
        <f t="shared" si="100"/>
        <v>0.19965277777777776</v>
      </c>
      <c r="AH70" s="62">
        <f t="shared" si="101"/>
        <v>0.15972222222222221</v>
      </c>
      <c r="AI70" s="62">
        <f t="shared" si="102"/>
        <v>0.34499999999999997</v>
      </c>
      <c r="AJ70" s="62">
        <f t="shared" si="103"/>
        <v>0.21562499999999998</v>
      </c>
      <c r="AK70" s="62">
        <f t="shared" si="137"/>
        <v>0.17249999999999999</v>
      </c>
      <c r="AL70" s="83">
        <v>0.97916666666666663</v>
      </c>
      <c r="AM70" s="83"/>
      <c r="AN70" s="66"/>
      <c r="AO70" s="67">
        <f t="shared" si="110"/>
        <v>0.3263888888888889</v>
      </c>
      <c r="AP70" s="83">
        <v>0.30902777777777779</v>
      </c>
      <c r="AQ70" s="67">
        <f t="shared" si="111"/>
        <v>0.92708333333333337</v>
      </c>
      <c r="AR70" s="67">
        <f t="shared" si="54"/>
        <v>0.9579861111111112</v>
      </c>
      <c r="AS70" s="67">
        <f t="shared" si="112"/>
        <v>0.30284722222222221</v>
      </c>
      <c r="AT70" s="67">
        <f t="shared" si="113"/>
        <v>0.29666666666666669</v>
      </c>
      <c r="AU70" s="67">
        <f t="shared" si="114"/>
        <v>0.18927951388888889</v>
      </c>
      <c r="AV70" s="67">
        <f t="shared" si="115"/>
        <v>0.1545138888888889</v>
      </c>
      <c r="AW70" s="67">
        <f t="shared" si="116"/>
        <v>0.12361111111111112</v>
      </c>
      <c r="AX70" s="67">
        <f t="shared" si="117"/>
        <v>0.15142361111111111</v>
      </c>
      <c r="AY70" s="67">
        <f t="shared" si="118"/>
        <v>0.32756944444444447</v>
      </c>
      <c r="AZ70" s="67">
        <f t="shared" si="119"/>
        <v>0.33944444444444444</v>
      </c>
      <c r="BA70" s="63">
        <f t="shared" si="120"/>
        <v>0.34597222222222224</v>
      </c>
      <c r="BB70" s="63">
        <f t="shared" si="121"/>
        <v>0.35250000000000004</v>
      </c>
      <c r="BC70" s="63">
        <f t="shared" si="122"/>
        <v>0.20399305555555555</v>
      </c>
      <c r="BD70" s="63">
        <f t="shared" si="123"/>
        <v>0.16319444444444445</v>
      </c>
      <c r="BE70" s="63">
        <f t="shared" si="124"/>
        <v>0.13055555555555556</v>
      </c>
      <c r="BF70" s="67">
        <f t="shared" si="125"/>
        <v>0.12239583333333334</v>
      </c>
      <c r="BG70" s="67">
        <f t="shared" si="126"/>
        <v>0.12851562500000002</v>
      </c>
      <c r="BH70" s="67">
        <f t="shared" si="127"/>
        <v>0.3165972222222222</v>
      </c>
      <c r="BI70" s="67"/>
      <c r="BJ70" s="67">
        <f t="shared" si="128"/>
        <v>0.33944444444444444</v>
      </c>
      <c r="BK70" s="67"/>
      <c r="BL70" s="67">
        <f t="shared" si="129"/>
        <v>0.65604166666666663</v>
      </c>
      <c r="BM70" s="67" t="s">
        <v>207</v>
      </c>
      <c r="BN70" s="67"/>
      <c r="BO70" s="106" t="s">
        <v>263</v>
      </c>
      <c r="BP70" s="67" t="s">
        <v>270</v>
      </c>
      <c r="BQ70" s="67" t="s">
        <v>258</v>
      </c>
      <c r="BR70" s="67">
        <f t="shared" si="130"/>
        <v>0.33375000000000005</v>
      </c>
      <c r="BS70" s="67">
        <f t="shared" si="131"/>
        <v>0.29666666666666669</v>
      </c>
      <c r="BT70" s="67">
        <f t="shared" si="132"/>
        <v>0.31984374999999998</v>
      </c>
      <c r="BU70" s="67">
        <f t="shared" si="133"/>
        <v>0.61651041666666662</v>
      </c>
      <c r="BV70" s="67">
        <f t="shared" si="134"/>
        <v>0.3105729166666667</v>
      </c>
      <c r="BW70" s="67">
        <f t="shared" si="135"/>
        <v>0.92708333333333326</v>
      </c>
      <c r="BX70" s="67">
        <f t="shared" si="136"/>
        <v>7.7256944444444448E-2</v>
      </c>
    </row>
    <row r="71" spans="1:78" ht="21.95" customHeight="1" x14ac:dyDescent="0.25">
      <c r="A71" s="9" t="s">
        <v>66</v>
      </c>
      <c r="B71" s="9" t="s">
        <v>65</v>
      </c>
      <c r="C71" s="10" t="s">
        <v>75</v>
      </c>
      <c r="D71" s="10">
        <v>12</v>
      </c>
      <c r="E71" s="5" t="s">
        <v>165</v>
      </c>
      <c r="F71" s="5" t="s">
        <v>196</v>
      </c>
      <c r="G71" s="5" t="s">
        <v>114</v>
      </c>
      <c r="H71" s="11" t="s">
        <v>153</v>
      </c>
      <c r="I71" s="14">
        <v>0.32291666666666669</v>
      </c>
      <c r="J71" s="16">
        <f t="shared" si="142"/>
        <v>0.64583333333333337</v>
      </c>
      <c r="K71" s="16"/>
      <c r="L71" s="12">
        <v>10</v>
      </c>
      <c r="M71" s="29" t="s">
        <v>144</v>
      </c>
      <c r="N71" s="21" t="s">
        <v>163</v>
      </c>
      <c r="T71" s="16"/>
      <c r="U71" s="14">
        <f t="shared" si="104"/>
        <v>0.33098958333333334</v>
      </c>
      <c r="V71" s="14">
        <f t="shared" si="138"/>
        <v>0.32291666666666669</v>
      </c>
      <c r="W71" s="14">
        <f t="shared" si="139"/>
        <v>0.31484375000000003</v>
      </c>
      <c r="X71" s="14">
        <f t="shared" si="105"/>
        <v>0.96875</v>
      </c>
      <c r="Y71" s="15">
        <v>0.32291666666666669</v>
      </c>
      <c r="Z71" s="16">
        <f t="shared" si="107"/>
        <v>0.20182291666666669</v>
      </c>
      <c r="AA71" s="16">
        <f t="shared" si="108"/>
        <v>0.21796875000000004</v>
      </c>
      <c r="AB71" s="16">
        <f t="shared" si="109"/>
        <v>0.16145833333333334</v>
      </c>
      <c r="AC71" s="16">
        <f t="shared" si="140"/>
        <v>0.33906250000000004</v>
      </c>
      <c r="AD71" s="16">
        <f t="shared" si="141"/>
        <v>0.30677083333333333</v>
      </c>
      <c r="AE71" s="16">
        <f t="shared" si="106"/>
        <v>0.64583333333333337</v>
      </c>
      <c r="AF71" s="14">
        <f t="shared" si="96"/>
        <v>0.96875</v>
      </c>
      <c r="AG71" s="14">
        <f t="shared" si="100"/>
        <v>0.20182291666666669</v>
      </c>
      <c r="AH71" s="14">
        <f t="shared" si="101"/>
        <v>0.16145833333333334</v>
      </c>
      <c r="AI71" s="14">
        <f t="shared" si="102"/>
        <v>0.34875000000000006</v>
      </c>
      <c r="AJ71" s="14">
        <f t="shared" si="103"/>
        <v>0.21796875000000004</v>
      </c>
      <c r="AK71" s="14">
        <f t="shared" si="137"/>
        <v>0.17437500000000003</v>
      </c>
      <c r="AL71" s="17">
        <v>0.9375</v>
      </c>
      <c r="AM71" s="17"/>
      <c r="AN71" s="18"/>
      <c r="AO71" s="19">
        <f t="shared" si="110"/>
        <v>0.3125</v>
      </c>
      <c r="AP71" s="26">
        <v>0.30902777777777779</v>
      </c>
      <c r="AQ71" s="19">
        <f t="shared" si="111"/>
        <v>0.92708333333333337</v>
      </c>
      <c r="AR71" s="42" t="s">
        <v>254</v>
      </c>
      <c r="AS71" s="19">
        <f t="shared" si="112"/>
        <v>0.30284722222222221</v>
      </c>
      <c r="AT71" s="19">
        <f t="shared" si="113"/>
        <v>0.29666666666666669</v>
      </c>
      <c r="AU71" s="19">
        <f t="shared" si="114"/>
        <v>0.18927951388888889</v>
      </c>
      <c r="AV71" s="19">
        <f t="shared" si="115"/>
        <v>0.1545138888888889</v>
      </c>
      <c r="AW71" s="19">
        <f t="shared" si="116"/>
        <v>0.12361111111111112</v>
      </c>
      <c r="AX71" s="19">
        <f t="shared" si="117"/>
        <v>0.15142361111111111</v>
      </c>
      <c r="AY71" s="19">
        <f t="shared" si="118"/>
        <v>0.32756944444444447</v>
      </c>
      <c r="AZ71" s="19">
        <f t="shared" si="119"/>
        <v>0.32500000000000001</v>
      </c>
      <c r="BA71" s="20">
        <f t="shared" si="120"/>
        <v>0.33125000000000004</v>
      </c>
      <c r="BB71" s="20">
        <f t="shared" si="121"/>
        <v>0.33750000000000002</v>
      </c>
      <c r="BC71" s="20">
        <f t="shared" si="122"/>
        <v>0.1953125</v>
      </c>
      <c r="BD71" s="20">
        <f t="shared" si="123"/>
        <v>0.15625</v>
      </c>
      <c r="BE71" s="20">
        <f t="shared" si="124"/>
        <v>0.125</v>
      </c>
      <c r="BF71" s="19">
        <f t="shared" si="125"/>
        <v>0.1171875</v>
      </c>
      <c r="BG71" s="19">
        <f t="shared" si="126"/>
        <v>0.123046875</v>
      </c>
      <c r="BH71" s="19">
        <f t="shared" si="127"/>
        <v>0.30312499999999998</v>
      </c>
      <c r="BI71" s="19"/>
      <c r="BJ71" s="19">
        <f t="shared" si="128"/>
        <v>0.32500000000000001</v>
      </c>
      <c r="BK71" s="19"/>
      <c r="BL71" s="19">
        <f t="shared" si="129"/>
        <v>0.62812500000000004</v>
      </c>
      <c r="BM71" s="38" t="s">
        <v>234</v>
      </c>
      <c r="BN71" s="19">
        <v>0.67500000000000004</v>
      </c>
      <c r="BO71" s="42" t="s">
        <v>264</v>
      </c>
      <c r="BP71" s="19" t="s">
        <v>270</v>
      </c>
      <c r="BQ71" s="19" t="s">
        <v>260</v>
      </c>
      <c r="BR71" s="19">
        <f t="shared" si="130"/>
        <v>0.33375000000000005</v>
      </c>
      <c r="BS71" s="19">
        <f t="shared" si="131"/>
        <v>0.29666666666666669</v>
      </c>
      <c r="BT71" s="19">
        <f t="shared" si="132"/>
        <v>0.31984374999999998</v>
      </c>
      <c r="BU71" s="19">
        <f t="shared" si="133"/>
        <v>0.61651041666666662</v>
      </c>
      <c r="BV71" s="19">
        <f t="shared" si="134"/>
        <v>0.3105729166666667</v>
      </c>
      <c r="BW71" s="19">
        <f t="shared" si="135"/>
        <v>0.92708333333333326</v>
      </c>
      <c r="BX71" s="19">
        <f t="shared" si="136"/>
        <v>7.7256944444444448E-2</v>
      </c>
    </row>
    <row r="72" spans="1:78" ht="21.95" customHeight="1" x14ac:dyDescent="0.25">
      <c r="A72" s="21" t="s">
        <v>111</v>
      </c>
      <c r="B72" s="21" t="s">
        <v>112</v>
      </c>
      <c r="C72" s="10" t="s">
        <v>75</v>
      </c>
      <c r="D72" s="10">
        <v>9</v>
      </c>
      <c r="E72" s="5" t="s">
        <v>165</v>
      </c>
      <c r="F72" s="5" t="s">
        <v>187</v>
      </c>
      <c r="G72" s="5" t="s">
        <v>114</v>
      </c>
      <c r="H72" s="11" t="s">
        <v>114</v>
      </c>
      <c r="I72" s="14">
        <v>0.33333333333333331</v>
      </c>
      <c r="J72" s="16">
        <f t="shared" si="142"/>
        <v>0.66666666666666663</v>
      </c>
      <c r="K72" s="16">
        <v>0.66388888888888886</v>
      </c>
      <c r="L72" s="12">
        <v>10</v>
      </c>
      <c r="M72" s="29" t="s">
        <v>144</v>
      </c>
      <c r="N72" s="21" t="s">
        <v>163</v>
      </c>
      <c r="T72" s="16"/>
      <c r="U72" s="14">
        <f t="shared" si="104"/>
        <v>0.33810763888888884</v>
      </c>
      <c r="V72" s="14">
        <f t="shared" si="138"/>
        <v>0.3298611111111111</v>
      </c>
      <c r="W72" s="14">
        <f t="shared" si="139"/>
        <v>0.32161458333333331</v>
      </c>
      <c r="X72" s="14">
        <f t="shared" si="105"/>
        <v>0.98958333333333326</v>
      </c>
      <c r="Y72" s="20">
        <v>0.3298611111111111</v>
      </c>
      <c r="Z72" s="16">
        <f t="shared" si="107"/>
        <v>0.20616319444444445</v>
      </c>
      <c r="AA72" s="16">
        <f t="shared" si="108"/>
        <v>0.22265625000000003</v>
      </c>
      <c r="AB72" s="16">
        <f t="shared" si="109"/>
        <v>0.16493055555555555</v>
      </c>
      <c r="AC72" s="16">
        <f t="shared" si="140"/>
        <v>0.34635416666666669</v>
      </c>
      <c r="AD72" s="16">
        <f t="shared" si="141"/>
        <v>0.31336805555555552</v>
      </c>
      <c r="AE72" s="16">
        <f t="shared" si="106"/>
        <v>0.65972222222222221</v>
      </c>
      <c r="AF72" s="14">
        <f t="shared" si="96"/>
        <v>0.98958333333333326</v>
      </c>
      <c r="AG72" s="14">
        <f t="shared" si="100"/>
        <v>0.20616319444444445</v>
      </c>
      <c r="AH72" s="14">
        <f t="shared" si="101"/>
        <v>0.16493055555555555</v>
      </c>
      <c r="AI72" s="14">
        <f t="shared" si="102"/>
        <v>0.35625000000000001</v>
      </c>
      <c r="AJ72" s="14">
        <f t="shared" si="103"/>
        <v>0.22265625</v>
      </c>
      <c r="AK72" s="14">
        <f t="shared" si="137"/>
        <v>0.17812500000000001</v>
      </c>
      <c r="AL72" s="40" t="s">
        <v>170</v>
      </c>
      <c r="AM72" s="41">
        <v>0.32013888888888886</v>
      </c>
      <c r="AN72" s="18">
        <f>+AO72-AM72</f>
        <v>1.6898148148148162E-2</v>
      </c>
      <c r="AO72" s="19">
        <f t="shared" si="110"/>
        <v>0.33703703703703702</v>
      </c>
      <c r="AP72" s="26">
        <v>0.31597222222222221</v>
      </c>
      <c r="AQ72" s="19">
        <f t="shared" si="111"/>
        <v>0.94791666666666663</v>
      </c>
      <c r="AR72" s="19">
        <f>+AP72*3.1</f>
        <v>0.97951388888888891</v>
      </c>
      <c r="AS72" s="19">
        <f t="shared" si="112"/>
        <v>0.30965277777777778</v>
      </c>
      <c r="AT72" s="19">
        <f t="shared" si="113"/>
        <v>0.30333333333333329</v>
      </c>
      <c r="AU72" s="19">
        <f t="shared" si="114"/>
        <v>0.19353298611111111</v>
      </c>
      <c r="AV72" s="19">
        <f t="shared" si="115"/>
        <v>0.1579861111111111</v>
      </c>
      <c r="AW72" s="19">
        <f t="shared" si="116"/>
        <v>0.12638888888888888</v>
      </c>
      <c r="AX72" s="19">
        <f t="shared" si="117"/>
        <v>0.15482638888888889</v>
      </c>
      <c r="AY72" s="19">
        <f t="shared" si="118"/>
        <v>0.33493055555555556</v>
      </c>
      <c r="AZ72" s="19">
        <f t="shared" si="119"/>
        <v>0.35051851851851851</v>
      </c>
      <c r="BA72" s="20">
        <f t="shared" si="120"/>
        <v>0.35725925925925928</v>
      </c>
      <c r="BB72" s="20">
        <f t="shared" si="121"/>
        <v>0.36399999999999999</v>
      </c>
      <c r="BC72" s="20">
        <f t="shared" si="122"/>
        <v>0.21064814814814814</v>
      </c>
      <c r="BD72" s="20">
        <f t="shared" si="123"/>
        <v>0.16851851851851851</v>
      </c>
      <c r="BE72" s="20">
        <f t="shared" si="124"/>
        <v>0.1348148148148148</v>
      </c>
      <c r="BF72" s="19">
        <f t="shared" si="125"/>
        <v>0.12638888888888888</v>
      </c>
      <c r="BG72" s="19">
        <f t="shared" si="126"/>
        <v>0.13270833333333334</v>
      </c>
      <c r="BH72" s="19">
        <f t="shared" si="127"/>
        <v>0.3269259259259259</v>
      </c>
      <c r="BI72" s="19"/>
      <c r="BJ72" s="19">
        <f t="shared" si="128"/>
        <v>0.35051851851851851</v>
      </c>
      <c r="BK72" s="19"/>
      <c r="BL72" s="19">
        <f t="shared" si="129"/>
        <v>0.6774444444444444</v>
      </c>
      <c r="BM72" s="19" t="s">
        <v>208</v>
      </c>
      <c r="BN72" s="19"/>
      <c r="BO72" s="42" t="s">
        <v>263</v>
      </c>
      <c r="BP72" s="19" t="s">
        <v>270</v>
      </c>
      <c r="BQ72" s="19" t="s">
        <v>258</v>
      </c>
      <c r="BR72" s="19">
        <f t="shared" si="130"/>
        <v>0.34125</v>
      </c>
      <c r="BS72" s="19">
        <f t="shared" si="131"/>
        <v>0.30333333333333334</v>
      </c>
      <c r="BT72" s="19">
        <f t="shared" si="132"/>
        <v>0.32703124999999994</v>
      </c>
      <c r="BU72" s="19">
        <f t="shared" si="133"/>
        <v>0.63036458333333334</v>
      </c>
      <c r="BV72" s="19">
        <f t="shared" si="134"/>
        <v>0.31755208333333335</v>
      </c>
      <c r="BW72" s="19">
        <f t="shared" si="135"/>
        <v>0.94791666666666674</v>
      </c>
      <c r="BX72" s="19">
        <f t="shared" si="136"/>
        <v>7.8993055555555552E-2</v>
      </c>
    </row>
    <row r="73" spans="1:78" ht="21.95" customHeight="1" x14ac:dyDescent="0.25">
      <c r="A73" s="21" t="s">
        <v>96</v>
      </c>
      <c r="B73" s="21" t="s">
        <v>70</v>
      </c>
      <c r="C73" s="10" t="s">
        <v>75</v>
      </c>
      <c r="D73" s="10">
        <v>10</v>
      </c>
      <c r="E73" s="5" t="s">
        <v>165</v>
      </c>
      <c r="F73" s="5" t="s">
        <v>187</v>
      </c>
      <c r="G73" s="11" t="s">
        <v>114</v>
      </c>
      <c r="H73" s="11" t="s">
        <v>114</v>
      </c>
      <c r="I73" s="16">
        <v>0.32291666666666669</v>
      </c>
      <c r="J73" s="16">
        <f t="shared" si="142"/>
        <v>0.64583333333333337</v>
      </c>
      <c r="K73" s="16">
        <v>0.63749999999999996</v>
      </c>
      <c r="L73" s="12">
        <v>10</v>
      </c>
      <c r="M73" s="29" t="s">
        <v>144</v>
      </c>
      <c r="N73" s="21" t="s">
        <v>163</v>
      </c>
      <c r="T73" s="16"/>
      <c r="U73" s="14">
        <f t="shared" si="104"/>
        <v>0.3274305555555555</v>
      </c>
      <c r="V73" s="14">
        <f t="shared" si="138"/>
        <v>0.31944444444444442</v>
      </c>
      <c r="W73" s="14">
        <f t="shared" si="139"/>
        <v>0.31145833333333328</v>
      </c>
      <c r="X73" s="14">
        <f t="shared" si="105"/>
        <v>0.95833333333333315</v>
      </c>
      <c r="Y73" s="20">
        <v>0.31944444444444442</v>
      </c>
      <c r="Z73" s="16">
        <f t="shared" si="107"/>
        <v>0.19965277777777776</v>
      </c>
      <c r="AA73" s="16">
        <f t="shared" si="108"/>
        <v>0.21562500000000001</v>
      </c>
      <c r="AB73" s="16">
        <f t="shared" si="109"/>
        <v>0.15972222222222221</v>
      </c>
      <c r="AC73" s="16">
        <f t="shared" si="140"/>
        <v>0.33541666666666664</v>
      </c>
      <c r="AD73" s="16">
        <f t="shared" si="141"/>
        <v>0.3034722222222222</v>
      </c>
      <c r="AE73" s="16">
        <f t="shared" si="106"/>
        <v>0.63888888888888884</v>
      </c>
      <c r="AF73" s="14">
        <f t="shared" si="96"/>
        <v>0.95833333333333326</v>
      </c>
      <c r="AG73" s="14">
        <f t="shared" si="100"/>
        <v>0.19965277777777776</v>
      </c>
      <c r="AH73" s="14">
        <f t="shared" si="101"/>
        <v>0.15972222222222221</v>
      </c>
      <c r="AI73" s="14">
        <f t="shared" si="102"/>
        <v>0.34499999999999997</v>
      </c>
      <c r="AJ73" s="14">
        <f t="shared" si="103"/>
        <v>0.21562499999999998</v>
      </c>
      <c r="AK73" s="14">
        <f t="shared" si="137"/>
        <v>0.17249999999999999</v>
      </c>
      <c r="AL73" s="17">
        <v>0.97083333333333333</v>
      </c>
      <c r="AM73" s="17"/>
      <c r="AN73" s="18"/>
      <c r="AO73" s="19">
        <f t="shared" si="110"/>
        <v>0.32361111111111113</v>
      </c>
      <c r="AP73" s="26">
        <v>0.31597222222222221</v>
      </c>
      <c r="AQ73" s="19">
        <f t="shared" si="111"/>
        <v>0.94791666666666663</v>
      </c>
      <c r="AR73" s="42" t="s">
        <v>254</v>
      </c>
      <c r="AS73" s="19">
        <f t="shared" si="112"/>
        <v>0.30965277777777778</v>
      </c>
      <c r="AT73" s="19">
        <f t="shared" si="113"/>
        <v>0.30333333333333329</v>
      </c>
      <c r="AU73" s="19">
        <f t="shared" si="114"/>
        <v>0.19353298611111111</v>
      </c>
      <c r="AV73" s="19">
        <f t="shared" si="115"/>
        <v>0.1579861111111111</v>
      </c>
      <c r="AW73" s="19">
        <f t="shared" si="116"/>
        <v>0.12638888888888888</v>
      </c>
      <c r="AX73" s="19">
        <f t="shared" si="117"/>
        <v>0.15482638888888889</v>
      </c>
      <c r="AY73" s="19">
        <f t="shared" si="118"/>
        <v>0.33493055555555556</v>
      </c>
      <c r="AZ73" s="19">
        <f t="shared" si="119"/>
        <v>0.33655555555555561</v>
      </c>
      <c r="BA73" s="20">
        <f t="shared" si="120"/>
        <v>0.34302777777777782</v>
      </c>
      <c r="BB73" s="20">
        <f t="shared" si="121"/>
        <v>0.34950000000000003</v>
      </c>
      <c r="BC73" s="20">
        <f t="shared" si="122"/>
        <v>0.20225694444444445</v>
      </c>
      <c r="BD73" s="20">
        <f t="shared" si="123"/>
        <v>0.16180555555555556</v>
      </c>
      <c r="BE73" s="20">
        <f t="shared" si="124"/>
        <v>0.12944444444444445</v>
      </c>
      <c r="BF73" s="19">
        <f t="shared" si="125"/>
        <v>0.12135416666666668</v>
      </c>
      <c r="BG73" s="19">
        <f t="shared" si="126"/>
        <v>0.12742187500000002</v>
      </c>
      <c r="BH73" s="19">
        <f t="shared" si="127"/>
        <v>0.31390277777777781</v>
      </c>
      <c r="BI73" s="19"/>
      <c r="BJ73" s="19">
        <f t="shared" si="128"/>
        <v>0.33655555555555561</v>
      </c>
      <c r="BK73" s="19"/>
      <c r="BL73" s="19">
        <f t="shared" si="129"/>
        <v>0.65045833333333336</v>
      </c>
      <c r="BM73" s="19" t="s">
        <v>206</v>
      </c>
      <c r="BN73" s="19"/>
      <c r="BO73" s="42" t="s">
        <v>264</v>
      </c>
      <c r="BP73" s="19" t="s">
        <v>270</v>
      </c>
      <c r="BQ73" s="19" t="s">
        <v>258</v>
      </c>
      <c r="BR73" s="19">
        <f t="shared" si="130"/>
        <v>0.34125</v>
      </c>
      <c r="BS73" s="19">
        <f t="shared" si="131"/>
        <v>0.30333333333333334</v>
      </c>
      <c r="BT73" s="19">
        <f t="shared" si="132"/>
        <v>0.32703124999999994</v>
      </c>
      <c r="BU73" s="19">
        <f t="shared" si="133"/>
        <v>0.63036458333333334</v>
      </c>
      <c r="BV73" s="19">
        <f t="shared" si="134"/>
        <v>0.31755208333333335</v>
      </c>
      <c r="BW73" s="19">
        <f t="shared" si="135"/>
        <v>0.94791666666666674</v>
      </c>
      <c r="BX73" s="19">
        <f t="shared" si="136"/>
        <v>7.8993055555555552E-2</v>
      </c>
    </row>
    <row r="74" spans="1:78" ht="21.95" customHeight="1" x14ac:dyDescent="0.25">
      <c r="A74" s="21" t="s">
        <v>97</v>
      </c>
      <c r="B74" s="21" t="s">
        <v>98</v>
      </c>
      <c r="C74" s="10" t="s">
        <v>75</v>
      </c>
      <c r="D74" s="10">
        <v>10</v>
      </c>
      <c r="E74" s="5" t="s">
        <v>165</v>
      </c>
      <c r="F74" s="5" t="s">
        <v>196</v>
      </c>
      <c r="G74" s="11" t="s">
        <v>114</v>
      </c>
      <c r="H74" s="11" t="s">
        <v>153</v>
      </c>
      <c r="I74" s="16">
        <v>0.33333333333333331</v>
      </c>
      <c r="J74" s="16">
        <f t="shared" si="142"/>
        <v>0.66666666666666663</v>
      </c>
      <c r="K74" s="16">
        <v>0.66041666666666665</v>
      </c>
      <c r="L74" s="12">
        <v>10</v>
      </c>
      <c r="M74" s="29" t="s">
        <v>144</v>
      </c>
      <c r="N74" s="21" t="s">
        <v>163</v>
      </c>
      <c r="T74" s="16"/>
      <c r="U74" s="16"/>
      <c r="V74" s="16">
        <f t="shared" si="138"/>
        <v>0.34375</v>
      </c>
      <c r="W74" s="16">
        <f t="shared" si="139"/>
        <v>0.33515624999999999</v>
      </c>
      <c r="X74" s="16">
        <f>SUM(V74:W74)</f>
        <v>0.67890625000000004</v>
      </c>
      <c r="Y74" s="20">
        <v>0.34375</v>
      </c>
      <c r="Z74" s="16">
        <f t="shared" si="107"/>
        <v>0.21484375</v>
      </c>
      <c r="AA74" s="16">
        <f t="shared" si="108"/>
        <v>0.23203125000000002</v>
      </c>
      <c r="AB74" s="16">
        <f t="shared" si="109"/>
        <v>0.171875</v>
      </c>
      <c r="AC74" s="16">
        <f t="shared" si="140"/>
        <v>0.36093750000000002</v>
      </c>
      <c r="AD74" s="16">
        <f t="shared" si="141"/>
        <v>0.32656249999999998</v>
      </c>
      <c r="AE74" s="16">
        <f t="shared" si="106"/>
        <v>0.6875</v>
      </c>
      <c r="AF74" s="32" t="s">
        <v>99</v>
      </c>
      <c r="AG74" s="14">
        <f t="shared" si="100"/>
        <v>0.21484375</v>
      </c>
      <c r="AH74" s="14">
        <f t="shared" si="101"/>
        <v>0.171875</v>
      </c>
      <c r="AI74" s="14">
        <f t="shared" si="102"/>
        <v>0.37125000000000002</v>
      </c>
      <c r="AJ74" s="14">
        <f t="shared" si="103"/>
        <v>0.23203125000000002</v>
      </c>
      <c r="AK74" s="14">
        <f t="shared" si="137"/>
        <v>0.18562500000000001</v>
      </c>
      <c r="AL74" s="43" t="s">
        <v>171</v>
      </c>
      <c r="AM74" s="43"/>
      <c r="AN74" s="18"/>
      <c r="AO74" s="19">
        <f t="shared" si="110"/>
        <v>0.35555555555555557</v>
      </c>
      <c r="AP74" s="26">
        <v>0.31597222222222221</v>
      </c>
      <c r="AQ74" s="19">
        <f t="shared" si="111"/>
        <v>0.94791666666666663</v>
      </c>
      <c r="AR74" s="42" t="s">
        <v>255</v>
      </c>
      <c r="AS74" s="19">
        <f t="shared" si="112"/>
        <v>0.30965277777777778</v>
      </c>
      <c r="AT74" s="19">
        <f t="shared" si="113"/>
        <v>0.30333333333333329</v>
      </c>
      <c r="AU74" s="19">
        <f t="shared" si="114"/>
        <v>0.19353298611111111</v>
      </c>
      <c r="AV74" s="19">
        <f t="shared" si="115"/>
        <v>0.1579861111111111</v>
      </c>
      <c r="AW74" s="19">
        <f t="shared" si="116"/>
        <v>0.12638888888888888</v>
      </c>
      <c r="AX74" s="19">
        <f t="shared" si="117"/>
        <v>0.15482638888888889</v>
      </c>
      <c r="AY74" s="19">
        <f t="shared" si="118"/>
        <v>0.33493055555555556</v>
      </c>
      <c r="AZ74" s="19">
        <f t="shared" si="119"/>
        <v>0.36977777777777782</v>
      </c>
      <c r="BA74" s="20">
        <f t="shared" si="120"/>
        <v>0.37688888888888894</v>
      </c>
      <c r="BB74" s="20">
        <f t="shared" si="121"/>
        <v>0.38400000000000006</v>
      </c>
      <c r="BC74" s="20">
        <f t="shared" si="122"/>
        <v>0.22222222222222224</v>
      </c>
      <c r="BD74" s="20">
        <f t="shared" si="123"/>
        <v>0.17777777777777778</v>
      </c>
      <c r="BE74" s="20">
        <f t="shared" si="124"/>
        <v>0.14222222222222222</v>
      </c>
      <c r="BF74" s="19">
        <f t="shared" si="125"/>
        <v>0.13333333333333333</v>
      </c>
      <c r="BG74" s="19">
        <f t="shared" si="126"/>
        <v>0.14000000000000001</v>
      </c>
      <c r="BH74" s="19">
        <f t="shared" si="127"/>
        <v>0.34488888888888891</v>
      </c>
      <c r="BI74" s="19"/>
      <c r="BJ74" s="19">
        <f t="shared" si="128"/>
        <v>0.36977777777777782</v>
      </c>
      <c r="BK74" s="19"/>
      <c r="BL74" s="19">
        <f t="shared" si="129"/>
        <v>0.71466666666666678</v>
      </c>
      <c r="BM74" s="42" t="s">
        <v>236</v>
      </c>
      <c r="BN74" s="19"/>
      <c r="BO74" s="42" t="s">
        <v>265</v>
      </c>
      <c r="BP74" s="19" t="s">
        <v>270</v>
      </c>
      <c r="BQ74" s="19" t="s">
        <v>258</v>
      </c>
      <c r="BR74" s="19">
        <f t="shared" si="130"/>
        <v>0.34125</v>
      </c>
      <c r="BS74" s="19">
        <f t="shared" si="131"/>
        <v>0.30333333333333334</v>
      </c>
      <c r="BT74" s="19">
        <f t="shared" si="132"/>
        <v>0.32703124999999994</v>
      </c>
      <c r="BU74" s="19">
        <f t="shared" si="133"/>
        <v>0.63036458333333334</v>
      </c>
      <c r="BV74" s="19">
        <f t="shared" si="134"/>
        <v>0.31755208333333335</v>
      </c>
      <c r="BW74" s="19">
        <f t="shared" si="135"/>
        <v>0.94791666666666674</v>
      </c>
      <c r="BX74" s="19">
        <f t="shared" si="136"/>
        <v>7.8993055555555552E-2</v>
      </c>
    </row>
    <row r="75" spans="1:78" ht="21.95" customHeight="1" thickBot="1" x14ac:dyDescent="0.3">
      <c r="A75" s="68" t="s">
        <v>15</v>
      </c>
      <c r="B75" s="68" t="s">
        <v>71</v>
      </c>
      <c r="C75" s="69" t="s">
        <v>75</v>
      </c>
      <c r="D75" s="69">
        <v>12</v>
      </c>
      <c r="E75" s="70" t="s">
        <v>165</v>
      </c>
      <c r="F75" s="70" t="s">
        <v>196</v>
      </c>
      <c r="G75" s="103" t="s">
        <v>114</v>
      </c>
      <c r="H75" s="71" t="s">
        <v>153</v>
      </c>
      <c r="I75" s="104">
        <v>0.33333333333333331</v>
      </c>
      <c r="J75" s="77">
        <f t="shared" si="142"/>
        <v>0.66666666666666663</v>
      </c>
      <c r="K75" s="77">
        <v>0.67013888888888884</v>
      </c>
      <c r="L75" s="84">
        <v>10</v>
      </c>
      <c r="M75" s="90" t="s">
        <v>144</v>
      </c>
      <c r="N75" s="68" t="s">
        <v>163</v>
      </c>
      <c r="O75" s="71"/>
      <c r="P75" s="71"/>
      <c r="Q75" s="71"/>
      <c r="R75" s="71"/>
      <c r="S75" s="71"/>
      <c r="T75" s="77"/>
      <c r="U75" s="75">
        <f>+Y75*1.025</f>
        <v>0.33810763888888884</v>
      </c>
      <c r="V75" s="75">
        <f t="shared" si="138"/>
        <v>0.3298611111111111</v>
      </c>
      <c r="W75" s="75">
        <f t="shared" si="139"/>
        <v>0.32161458333333331</v>
      </c>
      <c r="X75" s="75">
        <f>SUM(U75:W75)</f>
        <v>0.98958333333333326</v>
      </c>
      <c r="Y75" s="76">
        <v>0.3298611111111111</v>
      </c>
      <c r="Z75" s="77">
        <f t="shared" si="107"/>
        <v>0.20616319444444445</v>
      </c>
      <c r="AA75" s="77">
        <f t="shared" si="108"/>
        <v>0.22265625000000003</v>
      </c>
      <c r="AB75" s="77">
        <f t="shared" si="109"/>
        <v>0.16493055555555555</v>
      </c>
      <c r="AC75" s="77">
        <f t="shared" si="140"/>
        <v>0.34635416666666669</v>
      </c>
      <c r="AD75" s="77">
        <f t="shared" si="141"/>
        <v>0.31336805555555552</v>
      </c>
      <c r="AE75" s="77">
        <f t="shared" si="106"/>
        <v>0.65972222222222221</v>
      </c>
      <c r="AF75" s="75">
        <f>+Y75*3</f>
        <v>0.98958333333333326</v>
      </c>
      <c r="AG75" s="75">
        <f t="shared" si="100"/>
        <v>0.20616319444444445</v>
      </c>
      <c r="AH75" s="75">
        <f t="shared" si="101"/>
        <v>0.16493055555555555</v>
      </c>
      <c r="AI75" s="75">
        <f t="shared" si="102"/>
        <v>0.35625000000000001</v>
      </c>
      <c r="AJ75" s="75">
        <f t="shared" si="103"/>
        <v>0.22265625</v>
      </c>
      <c r="AK75" s="75">
        <f t="shared" si="137"/>
        <v>0.17812500000000001</v>
      </c>
      <c r="AL75" s="78">
        <v>0.97499999999999998</v>
      </c>
      <c r="AM75" s="78">
        <v>0.3263888888888889</v>
      </c>
      <c r="AN75" s="79">
        <f>+AO75-AM75</f>
        <v>-1.388888888888884E-3</v>
      </c>
      <c r="AO75" s="80">
        <f t="shared" si="110"/>
        <v>0.32500000000000001</v>
      </c>
      <c r="AP75" s="86">
        <v>0.31944444444444442</v>
      </c>
      <c r="AQ75" s="80">
        <f t="shared" si="111"/>
        <v>0.95833333333333326</v>
      </c>
      <c r="AR75" s="108" t="s">
        <v>254</v>
      </c>
      <c r="AS75" s="80">
        <f t="shared" si="112"/>
        <v>0.31305555555555553</v>
      </c>
      <c r="AT75" s="80">
        <f t="shared" si="113"/>
        <v>0.30666666666666664</v>
      </c>
      <c r="AU75" s="80">
        <f t="shared" si="114"/>
        <v>0.19565972222222222</v>
      </c>
      <c r="AV75" s="80">
        <f t="shared" si="115"/>
        <v>0.15972222222222221</v>
      </c>
      <c r="AW75" s="80">
        <f t="shared" si="116"/>
        <v>0.12777777777777777</v>
      </c>
      <c r="AX75" s="80">
        <f t="shared" si="117"/>
        <v>0.15652777777777777</v>
      </c>
      <c r="AY75" s="80">
        <f t="shared" si="118"/>
        <v>0.33861111111111108</v>
      </c>
      <c r="AZ75" s="80">
        <f t="shared" si="119"/>
        <v>0.33800000000000002</v>
      </c>
      <c r="BA75" s="76">
        <f t="shared" si="120"/>
        <v>0.34450000000000003</v>
      </c>
      <c r="BB75" s="76">
        <f t="shared" si="121"/>
        <v>0.35100000000000003</v>
      </c>
      <c r="BC75" s="76">
        <f t="shared" si="122"/>
        <v>0.203125</v>
      </c>
      <c r="BD75" s="76">
        <f t="shared" si="123"/>
        <v>0.16250000000000001</v>
      </c>
      <c r="BE75" s="76">
        <f t="shared" si="124"/>
        <v>0.13</v>
      </c>
      <c r="BF75" s="80">
        <f t="shared" si="125"/>
        <v>0.12187500000000001</v>
      </c>
      <c r="BG75" s="80">
        <f t="shared" si="126"/>
        <v>0.12796875000000002</v>
      </c>
      <c r="BH75" s="80">
        <f t="shared" si="127"/>
        <v>0.31524999999999997</v>
      </c>
      <c r="BI75" s="80"/>
      <c r="BJ75" s="80">
        <f t="shared" si="128"/>
        <v>0.33800000000000002</v>
      </c>
      <c r="BK75" s="80"/>
      <c r="BL75" s="80">
        <f t="shared" si="129"/>
        <v>0.65325</v>
      </c>
      <c r="BM75" s="108" t="s">
        <v>235</v>
      </c>
      <c r="BN75" s="80">
        <v>0.67291666666666672</v>
      </c>
      <c r="BO75" s="108" t="s">
        <v>264</v>
      </c>
      <c r="BP75" s="80" t="s">
        <v>270</v>
      </c>
      <c r="BQ75" s="80" t="s">
        <v>260</v>
      </c>
      <c r="BR75" s="80">
        <f t="shared" si="130"/>
        <v>0.34499999999999997</v>
      </c>
      <c r="BS75" s="80">
        <f t="shared" si="131"/>
        <v>0.30666666666666664</v>
      </c>
      <c r="BT75" s="80">
        <f t="shared" si="132"/>
        <v>0.33062499999999995</v>
      </c>
      <c r="BU75" s="80">
        <f t="shared" si="133"/>
        <v>0.63729166666666659</v>
      </c>
      <c r="BV75" s="80">
        <f t="shared" si="134"/>
        <v>0.32104166666666667</v>
      </c>
      <c r="BW75" s="80">
        <f t="shared" si="135"/>
        <v>0.95833333333333326</v>
      </c>
      <c r="BX75" s="80">
        <f t="shared" si="136"/>
        <v>7.9861111111111105E-2</v>
      </c>
    </row>
    <row r="76" spans="1:78" ht="21.95" customHeight="1" x14ac:dyDescent="0.25">
      <c r="A76" s="55" t="s">
        <v>109</v>
      </c>
      <c r="B76" s="55" t="s">
        <v>110</v>
      </c>
      <c r="C76" s="56" t="s">
        <v>75</v>
      </c>
      <c r="D76" s="56">
        <v>9</v>
      </c>
      <c r="E76" s="57" t="s">
        <v>165</v>
      </c>
      <c r="F76" s="87" t="s">
        <v>131</v>
      </c>
      <c r="G76" s="58" t="s">
        <v>114</v>
      </c>
      <c r="H76" s="58" t="s">
        <v>114</v>
      </c>
      <c r="I76" s="64">
        <v>0.3298611111111111</v>
      </c>
      <c r="J76" s="64">
        <f t="shared" si="142"/>
        <v>0.65972222222222221</v>
      </c>
      <c r="K76" s="64">
        <v>0.67222222222222228</v>
      </c>
      <c r="L76" s="82">
        <v>10.5</v>
      </c>
      <c r="M76" s="88" t="s">
        <v>144</v>
      </c>
      <c r="N76" s="55" t="s">
        <v>163</v>
      </c>
      <c r="O76" s="58"/>
      <c r="P76" s="58"/>
      <c r="Q76" s="58"/>
      <c r="R76" s="58"/>
      <c r="S76" s="58"/>
      <c r="T76" s="64"/>
      <c r="U76" s="64"/>
      <c r="V76" s="64">
        <f t="shared" si="138"/>
        <v>0.34722222222222221</v>
      </c>
      <c r="W76" s="64">
        <f t="shared" si="139"/>
        <v>0.33854166666666663</v>
      </c>
      <c r="X76" s="64">
        <f>SUM(V76:W76)</f>
        <v>0.68576388888888884</v>
      </c>
      <c r="Y76" s="63">
        <v>0.34722222222222221</v>
      </c>
      <c r="Z76" s="64">
        <f t="shared" si="107"/>
        <v>0.2170138888888889</v>
      </c>
      <c r="AA76" s="64">
        <f t="shared" si="108"/>
        <v>0.23437500000000003</v>
      </c>
      <c r="AB76" s="64">
        <f t="shared" si="109"/>
        <v>0.1736111111111111</v>
      </c>
      <c r="AC76" s="64">
        <f t="shared" si="140"/>
        <v>0.36458333333333331</v>
      </c>
      <c r="AD76" s="64">
        <f t="shared" si="141"/>
        <v>0.3298611111111111</v>
      </c>
      <c r="AE76" s="64">
        <f t="shared" si="106"/>
        <v>0.69444444444444442</v>
      </c>
      <c r="AF76" s="93" t="s">
        <v>140</v>
      </c>
      <c r="AG76" s="62">
        <f t="shared" si="100"/>
        <v>0.2170138888888889</v>
      </c>
      <c r="AH76" s="62">
        <f t="shared" si="101"/>
        <v>0.1736111111111111</v>
      </c>
      <c r="AI76" s="62">
        <f t="shared" si="102"/>
        <v>0.375</v>
      </c>
      <c r="AJ76" s="62">
        <f t="shared" si="103"/>
        <v>0.234375</v>
      </c>
      <c r="AK76" s="62">
        <f t="shared" si="137"/>
        <v>0.1875</v>
      </c>
      <c r="AL76" s="107" t="s">
        <v>151</v>
      </c>
      <c r="AM76" s="107"/>
      <c r="AN76" s="66"/>
      <c r="AO76" s="67">
        <f t="shared" si="110"/>
        <v>0.375</v>
      </c>
      <c r="AP76" s="67">
        <v>0.35416666666666669</v>
      </c>
      <c r="AQ76" s="106" t="s">
        <v>281</v>
      </c>
      <c r="AR76" s="106" t="s">
        <v>256</v>
      </c>
      <c r="AS76" s="67">
        <f t="shared" si="112"/>
        <v>0.34708333333333335</v>
      </c>
      <c r="AT76" s="67">
        <f t="shared" si="113"/>
        <v>0.34</v>
      </c>
      <c r="AU76" s="67">
        <f t="shared" si="114"/>
        <v>0.21692708333333335</v>
      </c>
      <c r="AV76" s="67">
        <f t="shared" si="115"/>
        <v>0.17708333333333334</v>
      </c>
      <c r="AW76" s="67">
        <f t="shared" si="116"/>
        <v>0.14166666666666669</v>
      </c>
      <c r="AX76" s="67">
        <f t="shared" si="117"/>
        <v>0.17354166666666668</v>
      </c>
      <c r="AY76" s="67">
        <f t="shared" si="118"/>
        <v>0.37541666666666673</v>
      </c>
      <c r="AZ76" s="67">
        <f t="shared" si="119"/>
        <v>0.39</v>
      </c>
      <c r="BA76" s="63">
        <f t="shared" si="120"/>
        <v>0.39750000000000002</v>
      </c>
      <c r="BB76" s="63">
        <f t="shared" si="121"/>
        <v>0.40500000000000003</v>
      </c>
      <c r="BC76" s="63">
        <f t="shared" si="122"/>
        <v>0.234375</v>
      </c>
      <c r="BD76" s="63">
        <f t="shared" si="123"/>
        <v>0.1875</v>
      </c>
      <c r="BE76" s="63">
        <f t="shared" si="124"/>
        <v>0.15000000000000002</v>
      </c>
      <c r="BF76" s="67">
        <f t="shared" si="125"/>
        <v>0.140625</v>
      </c>
      <c r="BG76" s="67">
        <f t="shared" si="126"/>
        <v>0.14765625000000002</v>
      </c>
      <c r="BH76" s="67">
        <f t="shared" si="127"/>
        <v>0.36375000000000002</v>
      </c>
      <c r="BI76" s="67"/>
      <c r="BJ76" s="67">
        <f t="shared" si="128"/>
        <v>0.39</v>
      </c>
      <c r="BK76" s="67"/>
      <c r="BL76" s="67">
        <f t="shared" si="129"/>
        <v>0.75375000000000003</v>
      </c>
      <c r="BM76" s="67"/>
      <c r="BN76" s="67"/>
      <c r="BO76" s="106" t="s">
        <v>266</v>
      </c>
      <c r="BP76" s="67" t="s">
        <v>270</v>
      </c>
      <c r="BQ76" s="67" t="s">
        <v>260</v>
      </c>
      <c r="BR76" s="67">
        <f t="shared" si="130"/>
        <v>0.38250000000000006</v>
      </c>
      <c r="BS76" s="67">
        <f t="shared" si="131"/>
        <v>0.34</v>
      </c>
      <c r="BT76" s="67">
        <f t="shared" si="132"/>
        <v>0.36656249999999996</v>
      </c>
      <c r="BU76" s="67">
        <f t="shared" si="133"/>
        <v>0.70656249999999998</v>
      </c>
      <c r="BV76" s="67">
        <f t="shared" si="134"/>
        <v>0.35593750000000002</v>
      </c>
      <c r="BW76" s="67">
        <f t="shared" si="135"/>
        <v>1.0625</v>
      </c>
      <c r="BX76" s="67">
        <f t="shared" si="136"/>
        <v>8.8541666666666671E-2</v>
      </c>
    </row>
    <row r="77" spans="1:78" ht="21.95" customHeight="1" x14ac:dyDescent="0.25">
      <c r="A77" s="44"/>
      <c r="BG77" s="47"/>
      <c r="BX77" s="8"/>
    </row>
    <row r="78" spans="1:78" ht="21.95" customHeight="1" x14ac:dyDescent="0.25">
      <c r="BX78" s="8"/>
    </row>
    <row r="79" spans="1:78" ht="21.95" customHeight="1" x14ac:dyDescent="0.25">
      <c r="BX79" s="8"/>
    </row>
    <row r="80" spans="1:78" ht="21.95" customHeight="1" x14ac:dyDescent="0.25">
      <c r="BX80" s="8"/>
    </row>
    <row r="81" spans="2:76" ht="21.95" customHeight="1" x14ac:dyDescent="0.25">
      <c r="BX81" s="8"/>
    </row>
    <row r="82" spans="2:76" ht="21.95" customHeight="1" x14ac:dyDescent="0.25">
      <c r="BX82" s="8"/>
    </row>
    <row r="83" spans="2:76" ht="21.95" customHeight="1" x14ac:dyDescent="0.25">
      <c r="BX83" s="8"/>
    </row>
    <row r="84" spans="2:76" ht="21.95" customHeight="1" x14ac:dyDescent="0.25">
      <c r="BX84" s="8"/>
    </row>
    <row r="85" spans="2:76" ht="21.95" customHeight="1" x14ac:dyDescent="0.25">
      <c r="BX85" s="8"/>
    </row>
    <row r="86" spans="2:76" ht="21.95" customHeight="1" x14ac:dyDescent="0.25">
      <c r="BX86" s="8"/>
    </row>
    <row r="87" spans="2:76" ht="21.95" customHeight="1" x14ac:dyDescent="0.25"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9"/>
      <c r="M87" s="49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48"/>
      <c r="AG87" s="48"/>
      <c r="AH87" s="48"/>
      <c r="AI87" s="48"/>
      <c r="AJ87" s="48"/>
      <c r="AK87" s="48"/>
      <c r="BX87" s="8"/>
    </row>
    <row r="88" spans="2:76" ht="21.95" customHeight="1" x14ac:dyDescent="0.25"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9"/>
      <c r="M88" s="49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48"/>
      <c r="AE88" s="48"/>
      <c r="AF88" s="48"/>
      <c r="AG88" s="48"/>
      <c r="AH88" s="48"/>
      <c r="AI88" s="48"/>
      <c r="AJ88" s="48"/>
      <c r="AK88" s="48"/>
      <c r="BX88" s="8"/>
    </row>
    <row r="89" spans="2:76" ht="21.95" customHeight="1" x14ac:dyDescent="0.25"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9"/>
      <c r="M89" s="49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48"/>
      <c r="AG89" s="48"/>
      <c r="AH89" s="48"/>
      <c r="AI89" s="48"/>
      <c r="AJ89" s="48"/>
      <c r="AK89" s="48"/>
      <c r="BX89" s="8"/>
    </row>
    <row r="90" spans="2:76" ht="21.95" customHeight="1" x14ac:dyDescent="0.25"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9"/>
      <c r="M90" s="49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8"/>
      <c r="AG90" s="48"/>
      <c r="AH90" s="48"/>
      <c r="AI90" s="48"/>
      <c r="AJ90" s="48"/>
      <c r="AK90" s="48"/>
      <c r="BX90" s="8"/>
    </row>
    <row r="91" spans="2:76" ht="21.95" customHeight="1" x14ac:dyDescent="0.25"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9"/>
      <c r="M91" s="49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48"/>
      <c r="AH91" s="48"/>
      <c r="AI91" s="48"/>
      <c r="AJ91" s="48"/>
      <c r="AK91" s="48"/>
      <c r="BX91" s="8"/>
    </row>
    <row r="92" spans="2:76" ht="21.95" customHeight="1" x14ac:dyDescent="0.25"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9"/>
      <c r="M92" s="49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8"/>
      <c r="AI92" s="48"/>
      <c r="AJ92" s="48"/>
      <c r="AK92" s="48"/>
      <c r="BX92" s="8"/>
    </row>
    <row r="93" spans="2:76" ht="21.95" customHeight="1" x14ac:dyDescent="0.25"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9"/>
      <c r="M93" s="49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  <c r="AD93" s="48"/>
      <c r="AE93" s="48"/>
      <c r="AF93" s="48"/>
      <c r="AG93" s="48"/>
      <c r="AH93" s="48"/>
      <c r="AI93" s="48"/>
      <c r="AJ93" s="48"/>
      <c r="AK93" s="48"/>
      <c r="BX93" s="8"/>
    </row>
    <row r="94" spans="2:76" ht="21.95" customHeight="1" x14ac:dyDescent="0.25"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9"/>
      <c r="M94" s="49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  <c r="AE94" s="48"/>
      <c r="AF94" s="48"/>
      <c r="AG94" s="48"/>
      <c r="AH94" s="48"/>
      <c r="AI94" s="48"/>
      <c r="AJ94" s="48"/>
      <c r="AK94" s="48"/>
      <c r="BX94" s="8"/>
    </row>
    <row r="95" spans="2:76" ht="21.95" customHeight="1" x14ac:dyDescent="0.25"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9"/>
      <c r="M95" s="49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48"/>
      <c r="AB95" s="48"/>
      <c r="AC95" s="48"/>
      <c r="AD95" s="48"/>
      <c r="AE95" s="48"/>
      <c r="AF95" s="48"/>
      <c r="AG95" s="48"/>
      <c r="AH95" s="48"/>
      <c r="AI95" s="48"/>
      <c r="AJ95" s="48"/>
      <c r="AK95" s="48"/>
      <c r="BX95" s="8"/>
    </row>
    <row r="96" spans="2:76" ht="21.95" customHeight="1" x14ac:dyDescent="0.25">
      <c r="B96" s="3"/>
      <c r="C96" s="3"/>
      <c r="D96" s="3"/>
      <c r="E96" s="3"/>
      <c r="F96" s="3"/>
      <c r="G96" s="3"/>
      <c r="H96" s="3"/>
      <c r="I96" s="3"/>
      <c r="J96" s="3"/>
      <c r="K96" s="3"/>
      <c r="L96" s="50"/>
      <c r="M96" s="50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BX96" s="8"/>
    </row>
    <row r="97" spans="2:76" ht="21.95" customHeight="1" x14ac:dyDescent="0.25"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49"/>
      <c r="M97" s="49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/>
      <c r="AC97" s="48"/>
      <c r="AD97" s="48"/>
      <c r="AE97" s="48"/>
      <c r="AF97" s="48"/>
      <c r="AG97" s="48"/>
      <c r="AH97" s="48"/>
      <c r="AI97" s="48"/>
      <c r="AJ97" s="48"/>
      <c r="AK97" s="48"/>
      <c r="BX97" s="8"/>
    </row>
    <row r="98" spans="2:76" ht="21.95" customHeight="1" x14ac:dyDescent="0.25">
      <c r="B98" s="3"/>
      <c r="C98" s="3"/>
      <c r="D98" s="3"/>
      <c r="E98" s="3"/>
      <c r="F98" s="3"/>
      <c r="G98" s="3"/>
      <c r="H98" s="3"/>
      <c r="I98" s="3"/>
      <c r="J98" s="3"/>
      <c r="K98" s="3"/>
      <c r="L98" s="50"/>
      <c r="M98" s="50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BX98" s="8"/>
    </row>
    <row r="99" spans="2:76" ht="21.95" customHeight="1" x14ac:dyDescent="0.25">
      <c r="B99" s="3"/>
      <c r="C99" s="3"/>
      <c r="D99" s="3"/>
      <c r="E99" s="3"/>
      <c r="F99" s="3"/>
      <c r="G99" s="3"/>
      <c r="H99" s="3"/>
      <c r="I99" s="3"/>
      <c r="J99" s="3"/>
      <c r="K99" s="3"/>
      <c r="L99" s="50"/>
      <c r="M99" s="50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BX99" s="8"/>
    </row>
    <row r="100" spans="2:76" ht="21.95" customHeight="1" x14ac:dyDescent="0.25"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50"/>
      <c r="M100" s="50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BX100" s="8"/>
    </row>
    <row r="101" spans="2:76" ht="21.95" customHeight="1" x14ac:dyDescent="0.25">
      <c r="B101" s="51"/>
      <c r="C101" s="51"/>
      <c r="D101" s="51"/>
      <c r="E101" s="51"/>
      <c r="F101" s="51"/>
      <c r="G101" s="51"/>
      <c r="H101" s="51"/>
      <c r="I101" s="51"/>
      <c r="J101" s="51"/>
      <c r="K101" s="51"/>
      <c r="L101" s="52"/>
      <c r="M101" s="52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/>
      <c r="AA101" s="51"/>
      <c r="AB101" s="51"/>
      <c r="AC101" s="51"/>
      <c r="AD101" s="51"/>
      <c r="AE101" s="51"/>
      <c r="AF101" s="51"/>
      <c r="AG101" s="51"/>
      <c r="AH101" s="51"/>
      <c r="AI101" s="51"/>
      <c r="AJ101" s="51"/>
      <c r="AK101" s="51"/>
      <c r="BX101" s="8"/>
    </row>
    <row r="102" spans="2:76" ht="21.95" customHeight="1" x14ac:dyDescent="0.25">
      <c r="B102" s="51"/>
      <c r="C102" s="51"/>
      <c r="D102" s="51"/>
      <c r="E102" s="51"/>
      <c r="F102" s="51"/>
      <c r="G102" s="51"/>
      <c r="H102" s="51"/>
      <c r="I102" s="51"/>
      <c r="J102" s="51"/>
      <c r="K102" s="51"/>
      <c r="L102" s="52"/>
      <c r="M102" s="52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1"/>
      <c r="AA102" s="51"/>
      <c r="AB102" s="51"/>
      <c r="AC102" s="51"/>
      <c r="AD102" s="51"/>
      <c r="AE102" s="51"/>
      <c r="AF102" s="51"/>
      <c r="AG102" s="51"/>
      <c r="AH102" s="51"/>
      <c r="AI102" s="51"/>
      <c r="AJ102" s="51"/>
      <c r="AK102" s="51"/>
      <c r="BX102" s="8"/>
    </row>
    <row r="103" spans="2:76" ht="21.95" customHeight="1" x14ac:dyDescent="0.25">
      <c r="B103" s="53"/>
      <c r="C103" s="53"/>
      <c r="D103" s="53"/>
      <c r="E103" s="53"/>
      <c r="F103" s="53"/>
      <c r="G103" s="53"/>
      <c r="H103" s="53"/>
      <c r="I103" s="53"/>
      <c r="J103" s="53"/>
      <c r="K103" s="53"/>
      <c r="L103" s="54"/>
      <c r="M103" s="54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  <c r="AA103" s="53"/>
      <c r="AB103" s="53"/>
      <c r="AC103" s="53"/>
      <c r="AD103" s="53"/>
      <c r="AE103" s="53"/>
      <c r="AF103" s="53"/>
      <c r="AG103" s="53"/>
      <c r="AH103" s="53"/>
      <c r="AI103" s="53"/>
      <c r="AJ103" s="53"/>
      <c r="AK103" s="53"/>
      <c r="BX103" s="8"/>
    </row>
    <row r="104" spans="2:76" ht="21.95" customHeight="1" x14ac:dyDescent="0.25">
      <c r="B104" s="53"/>
      <c r="C104" s="53"/>
      <c r="D104" s="53"/>
      <c r="E104" s="53"/>
      <c r="F104" s="53"/>
      <c r="G104" s="53"/>
      <c r="H104" s="53"/>
      <c r="I104" s="53"/>
      <c r="J104" s="53"/>
      <c r="K104" s="53"/>
      <c r="L104" s="54"/>
      <c r="M104" s="54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  <c r="AA104" s="53"/>
      <c r="AB104" s="53"/>
      <c r="AC104" s="53"/>
      <c r="AD104" s="53"/>
      <c r="AE104" s="53"/>
      <c r="AF104" s="53"/>
      <c r="AG104" s="53"/>
      <c r="AH104" s="53"/>
      <c r="AI104" s="53"/>
      <c r="AJ104" s="53"/>
      <c r="AK104" s="53"/>
      <c r="BX104" s="8"/>
    </row>
    <row r="105" spans="2:76" ht="21.95" customHeight="1" x14ac:dyDescent="0.25">
      <c r="B105" s="51"/>
      <c r="C105" s="51"/>
      <c r="D105" s="51"/>
      <c r="E105" s="51"/>
      <c r="F105" s="51"/>
      <c r="G105" s="51"/>
      <c r="H105" s="51"/>
      <c r="I105" s="51"/>
      <c r="J105" s="51"/>
      <c r="K105" s="51"/>
      <c r="L105" s="52"/>
      <c r="M105" s="52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1"/>
      <c r="AA105" s="51"/>
      <c r="AB105" s="51"/>
      <c r="AC105" s="51"/>
      <c r="AD105" s="51"/>
      <c r="AE105" s="51"/>
      <c r="AF105" s="51"/>
      <c r="AG105" s="51"/>
      <c r="AH105" s="51"/>
      <c r="AI105" s="51"/>
      <c r="AJ105" s="51"/>
      <c r="AK105" s="51"/>
      <c r="BX105" s="8"/>
    </row>
    <row r="106" spans="2:76" ht="21.95" customHeight="1" x14ac:dyDescent="0.25">
      <c r="B106" s="51"/>
      <c r="C106" s="51"/>
      <c r="D106" s="51"/>
      <c r="E106" s="51"/>
      <c r="F106" s="51"/>
      <c r="G106" s="51"/>
      <c r="H106" s="51"/>
      <c r="I106" s="51"/>
      <c r="J106" s="51"/>
      <c r="K106" s="51"/>
      <c r="L106" s="52"/>
      <c r="M106" s="52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51"/>
      <c r="AA106" s="51"/>
      <c r="AB106" s="51"/>
      <c r="AC106" s="51"/>
      <c r="AD106" s="51"/>
      <c r="AE106" s="51"/>
      <c r="AF106" s="51"/>
      <c r="AG106" s="51"/>
      <c r="AH106" s="51"/>
      <c r="AI106" s="51"/>
      <c r="AJ106" s="51"/>
      <c r="AK106" s="51"/>
      <c r="BX106" s="8"/>
    </row>
    <row r="107" spans="2:76" ht="21.95" customHeight="1" x14ac:dyDescent="0.25">
      <c r="B107" s="53"/>
      <c r="C107" s="53"/>
      <c r="D107" s="53"/>
      <c r="E107" s="53"/>
      <c r="F107" s="53"/>
      <c r="G107" s="53"/>
      <c r="H107" s="53"/>
      <c r="I107" s="53"/>
      <c r="J107" s="53"/>
      <c r="K107" s="53"/>
      <c r="L107" s="54"/>
      <c r="M107" s="54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  <c r="AA107" s="53"/>
      <c r="AB107" s="53"/>
      <c r="AC107" s="53"/>
      <c r="AD107" s="53"/>
      <c r="AE107" s="53"/>
      <c r="AF107" s="53"/>
      <c r="AG107" s="53"/>
      <c r="AH107" s="53"/>
      <c r="AI107" s="53"/>
      <c r="AJ107" s="53"/>
      <c r="AK107" s="53"/>
      <c r="BX107" s="8"/>
    </row>
    <row r="108" spans="2:76" ht="21.95" customHeight="1" x14ac:dyDescent="0.25">
      <c r="B108" s="53"/>
      <c r="C108" s="53"/>
      <c r="D108" s="53"/>
      <c r="E108" s="53"/>
      <c r="F108" s="53"/>
      <c r="G108" s="53"/>
      <c r="H108" s="53"/>
      <c r="I108" s="53"/>
      <c r="J108" s="53"/>
      <c r="K108" s="53"/>
      <c r="L108" s="54"/>
      <c r="M108" s="54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  <c r="AA108" s="53"/>
      <c r="AB108" s="53"/>
      <c r="AC108" s="53"/>
      <c r="AD108" s="53"/>
      <c r="AE108" s="53"/>
      <c r="AF108" s="53"/>
      <c r="AG108" s="53"/>
      <c r="AH108" s="53"/>
      <c r="AI108" s="53"/>
      <c r="AJ108" s="53"/>
      <c r="AK108" s="53"/>
      <c r="BX108" s="8"/>
    </row>
    <row r="109" spans="2:76" x14ac:dyDescent="0.25">
      <c r="B109" s="53"/>
      <c r="C109" s="53"/>
      <c r="D109" s="53"/>
      <c r="E109" s="53"/>
      <c r="F109" s="53"/>
      <c r="G109" s="53"/>
      <c r="H109" s="53"/>
      <c r="I109" s="53"/>
      <c r="J109" s="53"/>
      <c r="K109" s="53"/>
      <c r="L109" s="54"/>
      <c r="M109" s="54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  <c r="AA109" s="53"/>
      <c r="AB109" s="53"/>
      <c r="AC109" s="53"/>
      <c r="AD109" s="53"/>
      <c r="AE109" s="53"/>
      <c r="AF109" s="53"/>
      <c r="AG109" s="53"/>
      <c r="AH109" s="53"/>
      <c r="AI109" s="53"/>
      <c r="AJ109" s="53"/>
      <c r="AK109" s="53"/>
      <c r="BX109" s="8"/>
    </row>
    <row r="110" spans="2:76" x14ac:dyDescent="0.25">
      <c r="B110" s="53"/>
      <c r="C110" s="53"/>
      <c r="D110" s="53"/>
      <c r="E110" s="53"/>
      <c r="F110" s="53"/>
      <c r="G110" s="53"/>
      <c r="H110" s="53"/>
      <c r="I110" s="53"/>
      <c r="J110" s="53"/>
      <c r="K110" s="53"/>
      <c r="L110" s="54"/>
      <c r="M110" s="54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  <c r="AA110" s="53"/>
      <c r="AB110" s="53"/>
      <c r="AC110" s="53"/>
      <c r="AD110" s="53"/>
      <c r="AE110" s="53"/>
      <c r="AF110" s="53"/>
      <c r="AG110" s="53"/>
      <c r="AH110" s="53"/>
      <c r="AI110" s="53"/>
      <c r="AJ110" s="53"/>
      <c r="AK110" s="53"/>
      <c r="BX110" s="8"/>
    </row>
    <row r="111" spans="2:76" x14ac:dyDescent="0.25">
      <c r="B111" s="51"/>
      <c r="C111" s="51"/>
      <c r="D111" s="51"/>
      <c r="E111" s="51"/>
      <c r="F111" s="51"/>
      <c r="G111" s="51"/>
      <c r="H111" s="51"/>
      <c r="I111" s="51"/>
      <c r="J111" s="51"/>
      <c r="K111" s="51"/>
      <c r="L111" s="52"/>
      <c r="M111" s="52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1"/>
      <c r="AA111" s="51"/>
      <c r="AB111" s="51"/>
      <c r="AC111" s="51"/>
      <c r="AD111" s="51"/>
      <c r="AE111" s="51"/>
      <c r="AF111" s="51"/>
      <c r="AG111" s="51"/>
      <c r="AH111" s="51"/>
      <c r="AI111" s="51"/>
      <c r="AJ111" s="51"/>
      <c r="AK111" s="51"/>
      <c r="BX111" s="8"/>
    </row>
    <row r="112" spans="2:76" x14ac:dyDescent="0.25">
      <c r="B112" s="51"/>
      <c r="C112" s="51"/>
      <c r="D112" s="51"/>
      <c r="E112" s="51"/>
      <c r="F112" s="51"/>
      <c r="G112" s="51"/>
      <c r="H112" s="51"/>
      <c r="I112" s="51"/>
      <c r="J112" s="51"/>
      <c r="K112" s="51"/>
      <c r="L112" s="52"/>
      <c r="M112" s="52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1"/>
      <c r="AA112" s="51"/>
      <c r="AB112" s="51"/>
      <c r="AC112" s="51"/>
      <c r="AD112" s="51"/>
      <c r="AE112" s="51"/>
      <c r="AF112" s="51"/>
      <c r="AG112" s="51"/>
      <c r="AH112" s="51"/>
      <c r="AI112" s="51"/>
      <c r="AJ112" s="51"/>
      <c r="AK112" s="51"/>
      <c r="BX112" s="8"/>
    </row>
    <row r="113" spans="2:76" x14ac:dyDescent="0.25">
      <c r="B113" s="51"/>
      <c r="C113" s="51"/>
      <c r="D113" s="51"/>
      <c r="E113" s="51"/>
      <c r="F113" s="51"/>
      <c r="G113" s="51"/>
      <c r="H113" s="51"/>
      <c r="I113" s="51"/>
      <c r="J113" s="51"/>
      <c r="K113" s="51"/>
      <c r="L113" s="52"/>
      <c r="M113" s="52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1"/>
      <c r="Z113" s="51"/>
      <c r="AA113" s="51"/>
      <c r="AB113" s="51"/>
      <c r="AC113" s="51"/>
      <c r="AD113" s="51"/>
      <c r="AE113" s="51"/>
      <c r="AF113" s="51"/>
      <c r="AG113" s="51"/>
      <c r="AH113" s="51"/>
      <c r="AI113" s="51"/>
      <c r="AJ113" s="51"/>
      <c r="AK113" s="51"/>
      <c r="BX113" s="8"/>
    </row>
    <row r="114" spans="2:76" x14ac:dyDescent="0.25">
      <c r="B114" s="53"/>
      <c r="C114" s="53"/>
      <c r="D114" s="53"/>
      <c r="E114" s="53"/>
      <c r="F114" s="53"/>
      <c r="G114" s="53"/>
      <c r="H114" s="53"/>
      <c r="I114" s="53"/>
      <c r="J114" s="53"/>
      <c r="K114" s="53"/>
      <c r="L114" s="54"/>
      <c r="M114" s="54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  <c r="AA114" s="53"/>
      <c r="AB114" s="53"/>
      <c r="AC114" s="53"/>
      <c r="AD114" s="53"/>
      <c r="AE114" s="53"/>
      <c r="AF114" s="53"/>
      <c r="AG114" s="53"/>
      <c r="AH114" s="53"/>
      <c r="AI114" s="53"/>
      <c r="AJ114" s="53"/>
      <c r="AK114" s="53"/>
      <c r="BX114" s="8"/>
    </row>
    <row r="115" spans="2:76" x14ac:dyDescent="0.25">
      <c r="B115" s="53"/>
      <c r="C115" s="53"/>
      <c r="D115" s="53"/>
      <c r="E115" s="53"/>
      <c r="F115" s="53"/>
      <c r="G115" s="53"/>
      <c r="H115" s="53"/>
      <c r="I115" s="53"/>
      <c r="J115" s="53"/>
      <c r="K115" s="53"/>
      <c r="L115" s="54"/>
      <c r="M115" s="54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  <c r="AA115" s="53"/>
      <c r="AB115" s="53"/>
      <c r="AC115" s="53"/>
      <c r="AD115" s="53"/>
      <c r="AE115" s="53"/>
      <c r="AF115" s="53"/>
      <c r="AG115" s="53"/>
      <c r="AH115" s="53"/>
      <c r="AI115" s="53"/>
      <c r="AJ115" s="53"/>
      <c r="AK115" s="53"/>
      <c r="BX115" s="8"/>
    </row>
    <row r="116" spans="2:76" x14ac:dyDescent="0.25">
      <c r="B116" s="53"/>
      <c r="C116" s="53"/>
      <c r="D116" s="53"/>
      <c r="E116" s="53"/>
      <c r="F116" s="53"/>
      <c r="G116" s="53"/>
      <c r="H116" s="53"/>
      <c r="I116" s="53"/>
      <c r="J116" s="53"/>
      <c r="K116" s="53"/>
      <c r="L116" s="54"/>
      <c r="M116" s="54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  <c r="AA116" s="53"/>
      <c r="AB116" s="53"/>
      <c r="AC116" s="53"/>
      <c r="AD116" s="53"/>
      <c r="AE116" s="53"/>
      <c r="AF116" s="53"/>
      <c r="AG116" s="53"/>
      <c r="AH116" s="53"/>
      <c r="AI116" s="53"/>
      <c r="AJ116" s="53"/>
      <c r="AK116" s="53"/>
      <c r="BX116" s="8"/>
    </row>
    <row r="117" spans="2:76" ht="21.75" customHeight="1" x14ac:dyDescent="0.25">
      <c r="B117" s="53"/>
      <c r="C117" s="53"/>
      <c r="D117" s="53"/>
      <c r="E117" s="53"/>
      <c r="F117" s="53"/>
      <c r="G117" s="53"/>
      <c r="H117" s="53"/>
      <c r="I117" s="53"/>
      <c r="J117" s="53"/>
      <c r="K117" s="53"/>
      <c r="L117" s="54"/>
      <c r="M117" s="54"/>
      <c r="N117" s="53"/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53"/>
      <c r="Z117" s="53"/>
      <c r="AA117" s="53"/>
      <c r="AB117" s="53"/>
      <c r="AC117" s="53"/>
      <c r="AD117" s="53"/>
      <c r="AE117" s="53"/>
      <c r="AF117" s="53"/>
      <c r="AG117" s="53"/>
      <c r="AH117" s="53"/>
      <c r="AI117" s="53"/>
      <c r="AJ117" s="53"/>
      <c r="AK117" s="53"/>
      <c r="BX117" s="8"/>
    </row>
    <row r="118" spans="2:76" ht="21.75" customHeight="1" x14ac:dyDescent="0.25">
      <c r="B118" s="53"/>
      <c r="C118" s="53"/>
      <c r="D118" s="53"/>
      <c r="E118" s="53"/>
      <c r="F118" s="53"/>
      <c r="G118" s="53"/>
      <c r="H118" s="53"/>
      <c r="I118" s="53"/>
      <c r="J118" s="53"/>
      <c r="K118" s="53"/>
      <c r="L118" s="54"/>
      <c r="M118" s="54"/>
      <c r="N118" s="53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3"/>
      <c r="Z118" s="53"/>
      <c r="AA118" s="53"/>
      <c r="AB118" s="53"/>
      <c r="AC118" s="53"/>
      <c r="AD118" s="53"/>
      <c r="AE118" s="53"/>
      <c r="AF118" s="53"/>
      <c r="AG118" s="53"/>
      <c r="AH118" s="53"/>
      <c r="AI118" s="53"/>
      <c r="AJ118" s="53"/>
      <c r="AK118" s="53"/>
      <c r="BX118" s="8"/>
    </row>
    <row r="119" spans="2:76" ht="21.75" customHeight="1" x14ac:dyDescent="0.25">
      <c r="B119" s="53"/>
      <c r="C119" s="53"/>
      <c r="D119" s="53"/>
      <c r="E119" s="53"/>
      <c r="F119" s="53"/>
      <c r="G119" s="53"/>
      <c r="H119" s="53"/>
      <c r="I119" s="53"/>
      <c r="J119" s="53"/>
      <c r="K119" s="53"/>
      <c r="L119" s="54"/>
      <c r="M119" s="54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3"/>
      <c r="AA119" s="53"/>
      <c r="AB119" s="53"/>
      <c r="AC119" s="53"/>
      <c r="AD119" s="53"/>
      <c r="AE119" s="53"/>
      <c r="AF119" s="53"/>
      <c r="AG119" s="53"/>
      <c r="AH119" s="53"/>
      <c r="AI119" s="53"/>
      <c r="AJ119" s="53"/>
      <c r="AK119" s="53"/>
      <c r="BX119" s="8"/>
    </row>
    <row r="120" spans="2:76" ht="21.75" customHeight="1" x14ac:dyDescent="0.25">
      <c r="B120" s="53"/>
      <c r="C120" s="53"/>
      <c r="D120" s="53"/>
      <c r="E120" s="53"/>
      <c r="F120" s="53"/>
      <c r="G120" s="53"/>
      <c r="H120" s="53"/>
      <c r="I120" s="53"/>
      <c r="J120" s="53"/>
      <c r="K120" s="53"/>
      <c r="L120" s="54"/>
      <c r="M120" s="54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  <c r="AA120" s="53"/>
      <c r="AB120" s="53"/>
      <c r="AC120" s="53"/>
      <c r="AD120" s="53"/>
      <c r="AE120" s="53"/>
      <c r="AF120" s="53"/>
      <c r="AG120" s="53"/>
      <c r="AH120" s="53"/>
      <c r="AI120" s="53"/>
      <c r="AJ120" s="53"/>
      <c r="AK120" s="53"/>
      <c r="BX120" s="8"/>
    </row>
    <row r="121" spans="2:76" ht="21.75" customHeight="1" x14ac:dyDescent="0.25">
      <c r="B121" s="53"/>
      <c r="C121" s="53"/>
      <c r="D121" s="53"/>
      <c r="E121" s="53"/>
      <c r="F121" s="53"/>
      <c r="G121" s="53"/>
      <c r="H121" s="53"/>
      <c r="I121" s="53"/>
      <c r="J121" s="53"/>
      <c r="K121" s="53"/>
      <c r="L121" s="54"/>
      <c r="M121" s="54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53"/>
      <c r="AA121" s="53"/>
      <c r="AB121" s="53"/>
      <c r="AC121" s="53"/>
      <c r="AD121" s="53"/>
      <c r="AE121" s="53"/>
      <c r="AF121" s="53"/>
      <c r="AG121" s="53"/>
      <c r="AH121" s="53"/>
      <c r="AI121" s="53"/>
      <c r="AJ121" s="53"/>
      <c r="AK121" s="53"/>
      <c r="BX121" s="8"/>
    </row>
    <row r="122" spans="2:76" ht="21.75" customHeight="1" x14ac:dyDescent="0.25">
      <c r="B122" s="53"/>
      <c r="C122" s="53"/>
      <c r="D122" s="53"/>
      <c r="E122" s="53"/>
      <c r="F122" s="53"/>
      <c r="G122" s="53"/>
      <c r="H122" s="53"/>
      <c r="I122" s="53"/>
      <c r="J122" s="53"/>
      <c r="K122" s="53"/>
      <c r="L122" s="54"/>
      <c r="M122" s="54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  <c r="AA122" s="53"/>
      <c r="AB122" s="53"/>
      <c r="AC122" s="53"/>
      <c r="AD122" s="53"/>
      <c r="AE122" s="53"/>
      <c r="AF122" s="53"/>
      <c r="AG122" s="53"/>
      <c r="AH122" s="53"/>
      <c r="AI122" s="53"/>
      <c r="AJ122" s="53"/>
      <c r="AK122" s="53"/>
      <c r="BX122" s="8"/>
    </row>
    <row r="123" spans="2:76" ht="21.75" customHeight="1" x14ac:dyDescent="0.25">
      <c r="B123" s="53"/>
      <c r="C123" s="53"/>
      <c r="D123" s="53"/>
      <c r="E123" s="53"/>
      <c r="F123" s="53"/>
      <c r="G123" s="53"/>
      <c r="H123" s="53"/>
      <c r="I123" s="53"/>
      <c r="J123" s="53"/>
      <c r="K123" s="53"/>
      <c r="L123" s="54"/>
      <c r="M123" s="54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  <c r="AA123" s="53"/>
      <c r="AB123" s="53"/>
      <c r="AC123" s="53"/>
      <c r="AD123" s="53"/>
      <c r="AE123" s="53"/>
      <c r="AF123" s="53"/>
      <c r="AG123" s="53"/>
      <c r="AH123" s="53"/>
      <c r="AI123" s="53"/>
      <c r="AJ123" s="53"/>
      <c r="AK123" s="53"/>
      <c r="BX123" s="8"/>
    </row>
    <row r="124" spans="2:76" ht="21.75" customHeight="1" x14ac:dyDescent="0.25">
      <c r="B124" s="53"/>
      <c r="C124" s="53"/>
      <c r="D124" s="53"/>
      <c r="E124" s="53"/>
      <c r="F124" s="53"/>
      <c r="G124" s="53"/>
      <c r="H124" s="53"/>
      <c r="I124" s="53"/>
      <c r="J124" s="53"/>
      <c r="K124" s="53"/>
      <c r="L124" s="54"/>
      <c r="M124" s="54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3"/>
      <c r="AA124" s="53"/>
      <c r="AB124" s="53"/>
      <c r="AC124" s="53"/>
      <c r="AD124" s="53"/>
      <c r="AE124" s="53"/>
      <c r="AF124" s="53"/>
      <c r="AG124" s="53"/>
      <c r="AH124" s="53"/>
      <c r="AI124" s="53"/>
      <c r="AJ124" s="53"/>
      <c r="AK124" s="53"/>
      <c r="BX124" s="8"/>
    </row>
    <row r="125" spans="2:76" ht="21.75" customHeight="1" x14ac:dyDescent="0.25">
      <c r="B125" s="53"/>
      <c r="C125" s="53"/>
      <c r="D125" s="53"/>
      <c r="E125" s="53"/>
      <c r="F125" s="53"/>
      <c r="G125" s="53"/>
      <c r="H125" s="53"/>
      <c r="I125" s="53"/>
      <c r="J125" s="53"/>
      <c r="K125" s="53"/>
      <c r="L125" s="54"/>
      <c r="M125" s="54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  <c r="AA125" s="53"/>
      <c r="AB125" s="53"/>
      <c r="AC125" s="53"/>
      <c r="AD125" s="53"/>
      <c r="AE125" s="53"/>
      <c r="AF125" s="53"/>
      <c r="AG125" s="53"/>
      <c r="AH125" s="53"/>
      <c r="AI125" s="53"/>
      <c r="AJ125" s="53"/>
      <c r="AK125" s="53"/>
      <c r="BX125" s="8"/>
    </row>
    <row r="126" spans="2:76" ht="21.75" customHeight="1" x14ac:dyDescent="0.25">
      <c r="B126" s="53"/>
      <c r="C126" s="53"/>
      <c r="D126" s="53"/>
      <c r="E126" s="53"/>
      <c r="F126" s="53"/>
      <c r="G126" s="53"/>
      <c r="H126" s="53"/>
      <c r="I126" s="53"/>
      <c r="J126" s="53"/>
      <c r="K126" s="53"/>
      <c r="L126" s="54"/>
      <c r="M126" s="54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  <c r="AA126" s="53"/>
      <c r="AB126" s="53"/>
      <c r="AC126" s="53"/>
      <c r="AD126" s="53"/>
      <c r="AE126" s="53"/>
      <c r="AF126" s="53"/>
      <c r="AG126" s="53"/>
      <c r="AH126" s="53"/>
      <c r="AI126" s="53"/>
      <c r="AJ126" s="53"/>
      <c r="AK126" s="53"/>
      <c r="BX126" s="8"/>
    </row>
    <row r="127" spans="2:76" ht="21.75" customHeight="1" x14ac:dyDescent="0.25">
      <c r="B127" s="53"/>
      <c r="C127" s="53"/>
      <c r="D127" s="53"/>
      <c r="E127" s="53"/>
      <c r="F127" s="53"/>
      <c r="G127" s="53"/>
      <c r="H127" s="53"/>
      <c r="I127" s="53"/>
      <c r="J127" s="53"/>
      <c r="K127" s="53"/>
      <c r="L127" s="54"/>
      <c r="M127" s="54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  <c r="AA127" s="53"/>
      <c r="AB127" s="53"/>
      <c r="AC127" s="53"/>
      <c r="AD127" s="53"/>
      <c r="AE127" s="53"/>
      <c r="AF127" s="53"/>
      <c r="AG127" s="53"/>
      <c r="AH127" s="53"/>
      <c r="AI127" s="53"/>
      <c r="AJ127" s="53"/>
      <c r="AK127" s="53"/>
      <c r="BX127" s="8"/>
    </row>
    <row r="128" spans="2:76" ht="21.75" customHeight="1" x14ac:dyDescent="0.25">
      <c r="B128" s="53"/>
      <c r="C128" s="53"/>
      <c r="D128" s="53"/>
      <c r="E128" s="53"/>
      <c r="F128" s="53"/>
      <c r="G128" s="53"/>
      <c r="H128" s="53"/>
      <c r="I128" s="53"/>
      <c r="J128" s="53"/>
      <c r="K128" s="53"/>
      <c r="L128" s="54"/>
      <c r="M128" s="54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  <c r="AB128" s="53"/>
      <c r="AC128" s="53"/>
      <c r="AD128" s="53"/>
      <c r="AE128" s="53"/>
      <c r="AF128" s="53"/>
      <c r="AG128" s="53"/>
      <c r="AH128" s="53"/>
      <c r="AI128" s="53"/>
      <c r="AJ128" s="53"/>
      <c r="AK128" s="53"/>
      <c r="BX128" s="8"/>
    </row>
    <row r="129" spans="2:76" ht="21.75" customHeight="1" x14ac:dyDescent="0.25">
      <c r="B129" s="53"/>
      <c r="C129" s="53"/>
      <c r="D129" s="53"/>
      <c r="E129" s="53"/>
      <c r="F129" s="53"/>
      <c r="G129" s="53"/>
      <c r="H129" s="53"/>
      <c r="I129" s="53"/>
      <c r="J129" s="53"/>
      <c r="K129" s="53"/>
      <c r="L129" s="54"/>
      <c r="M129" s="54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  <c r="AA129" s="53"/>
      <c r="AB129" s="53"/>
      <c r="AC129" s="53"/>
      <c r="AD129" s="53"/>
      <c r="AE129" s="53"/>
      <c r="AF129" s="53"/>
      <c r="AG129" s="53"/>
      <c r="AH129" s="53"/>
      <c r="AI129" s="53"/>
      <c r="AJ129" s="53"/>
      <c r="AK129" s="53"/>
      <c r="BX129" s="8"/>
    </row>
    <row r="130" spans="2:76" ht="21.75" customHeight="1" x14ac:dyDescent="0.25">
      <c r="B130" s="53"/>
      <c r="C130" s="53"/>
      <c r="D130" s="53"/>
      <c r="E130" s="53"/>
      <c r="F130" s="53"/>
      <c r="G130" s="53"/>
      <c r="H130" s="53"/>
      <c r="I130" s="53"/>
      <c r="J130" s="53"/>
      <c r="K130" s="53"/>
      <c r="L130" s="54"/>
      <c r="M130" s="54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3"/>
      <c r="Z130" s="53"/>
      <c r="AA130" s="53"/>
      <c r="AB130" s="53"/>
      <c r="AC130" s="53"/>
      <c r="AD130" s="53"/>
      <c r="AE130" s="53"/>
      <c r="AF130" s="53"/>
      <c r="AG130" s="53"/>
      <c r="AH130" s="53"/>
      <c r="AI130" s="53"/>
      <c r="AJ130" s="53"/>
      <c r="AK130" s="53"/>
      <c r="BX130" s="8"/>
    </row>
    <row r="131" spans="2:76" ht="21.75" customHeight="1" x14ac:dyDescent="0.25">
      <c r="B131" s="53"/>
      <c r="C131" s="53"/>
      <c r="D131" s="53"/>
      <c r="E131" s="53"/>
      <c r="F131" s="53"/>
      <c r="G131" s="53"/>
      <c r="H131" s="53"/>
      <c r="I131" s="53"/>
      <c r="J131" s="53"/>
      <c r="K131" s="53"/>
      <c r="L131" s="54"/>
      <c r="M131" s="54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3"/>
      <c r="Z131" s="53"/>
      <c r="AA131" s="53"/>
      <c r="AB131" s="53"/>
      <c r="AC131" s="53"/>
      <c r="AD131" s="53"/>
      <c r="AE131" s="53"/>
      <c r="AF131" s="53"/>
      <c r="AG131" s="53"/>
      <c r="AH131" s="53"/>
      <c r="AI131" s="53"/>
      <c r="AJ131" s="53"/>
      <c r="AK131" s="53"/>
      <c r="BX131" s="8"/>
    </row>
    <row r="132" spans="2:76" ht="21.75" customHeight="1" x14ac:dyDescent="0.25">
      <c r="B132" s="53"/>
      <c r="C132" s="53"/>
      <c r="D132" s="53"/>
      <c r="E132" s="53"/>
      <c r="F132" s="53"/>
      <c r="G132" s="53"/>
      <c r="H132" s="53"/>
      <c r="I132" s="53"/>
      <c r="J132" s="53"/>
      <c r="K132" s="53"/>
      <c r="L132" s="54"/>
      <c r="M132" s="54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  <c r="AA132" s="53"/>
      <c r="AB132" s="53"/>
      <c r="AC132" s="53"/>
      <c r="AD132" s="53"/>
      <c r="AE132" s="53"/>
      <c r="AF132" s="53"/>
      <c r="AG132" s="53"/>
      <c r="AH132" s="53"/>
      <c r="AI132" s="53"/>
      <c r="AJ132" s="53"/>
      <c r="AK132" s="53"/>
      <c r="BX132" s="8"/>
    </row>
    <row r="133" spans="2:76" ht="21.75" customHeight="1" x14ac:dyDescent="0.25">
      <c r="B133" s="53"/>
      <c r="C133" s="53"/>
      <c r="D133" s="53"/>
      <c r="E133" s="53"/>
      <c r="F133" s="53"/>
      <c r="G133" s="53"/>
      <c r="H133" s="53"/>
      <c r="I133" s="53"/>
      <c r="J133" s="53"/>
      <c r="K133" s="53"/>
      <c r="L133" s="54"/>
      <c r="M133" s="54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  <c r="AA133" s="53"/>
      <c r="AB133" s="53"/>
      <c r="AC133" s="53"/>
      <c r="AD133" s="53"/>
      <c r="AE133" s="53"/>
      <c r="AF133" s="53"/>
      <c r="AG133" s="53"/>
      <c r="AH133" s="53"/>
      <c r="AI133" s="53"/>
      <c r="AJ133" s="53"/>
      <c r="AK133" s="53"/>
      <c r="BX133" s="8"/>
    </row>
    <row r="134" spans="2:76" ht="21.75" customHeight="1" x14ac:dyDescent="0.25">
      <c r="B134" s="53"/>
      <c r="C134" s="53"/>
      <c r="D134" s="53"/>
      <c r="E134" s="53"/>
      <c r="F134" s="53"/>
      <c r="G134" s="53"/>
      <c r="H134" s="53"/>
      <c r="I134" s="53"/>
      <c r="J134" s="53"/>
      <c r="K134" s="53"/>
      <c r="L134" s="54"/>
      <c r="M134" s="54"/>
      <c r="N134" s="53"/>
      <c r="O134" s="53"/>
      <c r="P134" s="53"/>
      <c r="Q134" s="53"/>
      <c r="R134" s="53"/>
      <c r="S134" s="53"/>
      <c r="T134" s="53"/>
      <c r="U134" s="53"/>
      <c r="V134" s="53"/>
      <c r="W134" s="53"/>
      <c r="X134" s="53"/>
      <c r="Y134" s="53"/>
      <c r="Z134" s="53"/>
      <c r="AA134" s="53"/>
      <c r="AB134" s="53"/>
      <c r="AC134" s="53"/>
      <c r="AD134" s="53"/>
      <c r="AE134" s="53"/>
      <c r="AF134" s="53"/>
      <c r="AG134" s="53"/>
      <c r="AH134" s="53"/>
      <c r="AI134" s="53"/>
      <c r="AJ134" s="53"/>
      <c r="AK134" s="53"/>
      <c r="BX134" s="8"/>
    </row>
    <row r="135" spans="2:76" ht="21.75" customHeight="1" x14ac:dyDescent="0.25">
      <c r="B135" s="53"/>
      <c r="C135" s="53"/>
      <c r="D135" s="53"/>
      <c r="E135" s="53"/>
      <c r="F135" s="53"/>
      <c r="G135" s="53"/>
      <c r="H135" s="53"/>
      <c r="I135" s="53"/>
      <c r="J135" s="53"/>
      <c r="K135" s="53"/>
      <c r="L135" s="54"/>
      <c r="M135" s="54"/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3"/>
      <c r="Z135" s="53"/>
      <c r="AA135" s="53"/>
      <c r="AB135" s="53"/>
      <c r="AC135" s="53"/>
      <c r="AD135" s="53"/>
      <c r="AE135" s="53"/>
      <c r="AF135" s="53"/>
      <c r="AG135" s="53"/>
      <c r="AH135" s="53"/>
      <c r="AI135" s="53"/>
      <c r="AJ135" s="53"/>
      <c r="AK135" s="53"/>
      <c r="BX135" s="8"/>
    </row>
    <row r="136" spans="2:76" ht="21.75" customHeight="1" x14ac:dyDescent="0.25">
      <c r="B136" s="53"/>
      <c r="C136" s="53"/>
      <c r="D136" s="53"/>
      <c r="E136" s="53"/>
      <c r="F136" s="53"/>
      <c r="G136" s="53"/>
      <c r="H136" s="53"/>
      <c r="I136" s="53"/>
      <c r="J136" s="53"/>
      <c r="K136" s="53"/>
      <c r="L136" s="54"/>
      <c r="M136" s="54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3"/>
      <c r="Z136" s="53"/>
      <c r="AA136" s="53"/>
      <c r="AB136" s="53"/>
      <c r="AC136" s="53"/>
      <c r="AD136" s="53"/>
      <c r="AE136" s="53"/>
      <c r="AF136" s="53"/>
      <c r="AG136" s="53"/>
      <c r="AH136" s="53"/>
      <c r="AI136" s="53"/>
      <c r="AJ136" s="53"/>
      <c r="AK136" s="53"/>
      <c r="BX136" s="8"/>
    </row>
    <row r="137" spans="2:76" ht="21.75" customHeight="1" x14ac:dyDescent="0.25">
      <c r="B137" s="53"/>
      <c r="C137" s="53"/>
      <c r="D137" s="53"/>
      <c r="E137" s="53"/>
      <c r="F137" s="53"/>
      <c r="G137" s="53"/>
      <c r="H137" s="53"/>
      <c r="I137" s="53"/>
      <c r="J137" s="53"/>
      <c r="K137" s="53"/>
      <c r="L137" s="54"/>
      <c r="M137" s="54"/>
      <c r="N137" s="53"/>
      <c r="O137" s="53"/>
      <c r="P137" s="53"/>
      <c r="Q137" s="53"/>
      <c r="R137" s="53"/>
      <c r="S137" s="53"/>
      <c r="T137" s="53"/>
      <c r="U137" s="53"/>
      <c r="V137" s="53"/>
      <c r="W137" s="53"/>
      <c r="X137" s="53"/>
      <c r="Y137" s="53"/>
      <c r="Z137" s="53"/>
      <c r="AA137" s="53"/>
      <c r="AB137" s="53"/>
      <c r="AC137" s="53"/>
      <c r="AD137" s="53"/>
      <c r="AE137" s="53"/>
      <c r="AF137" s="53"/>
      <c r="AG137" s="53"/>
      <c r="AH137" s="53"/>
      <c r="AI137" s="53"/>
      <c r="AJ137" s="53"/>
      <c r="AK137" s="53"/>
      <c r="BX137" s="8"/>
    </row>
    <row r="138" spans="2:76" ht="21.75" customHeight="1" x14ac:dyDescent="0.25">
      <c r="BX138" s="8"/>
    </row>
    <row r="139" spans="2:76" ht="21.75" customHeight="1" x14ac:dyDescent="0.25">
      <c r="BX139" s="8"/>
    </row>
    <row r="140" spans="2:76" ht="21.75" customHeight="1" x14ac:dyDescent="0.25">
      <c r="BX140" s="8"/>
    </row>
    <row r="141" spans="2:76" ht="21.75" customHeight="1" x14ac:dyDescent="0.25">
      <c r="BX141" s="8"/>
    </row>
    <row r="142" spans="2:76" ht="21.75" customHeight="1" x14ac:dyDescent="0.25">
      <c r="BX142" s="8"/>
    </row>
    <row r="143" spans="2:76" ht="21.75" customHeight="1" x14ac:dyDescent="0.25">
      <c r="BX143" s="8"/>
    </row>
    <row r="144" spans="2:76" ht="21.75" customHeight="1" x14ac:dyDescent="0.25">
      <c r="BX144" s="8"/>
    </row>
    <row r="145" spans="76:76" ht="21.75" customHeight="1" x14ac:dyDescent="0.25">
      <c r="BX145" s="8"/>
    </row>
  </sheetData>
  <autoFilter ref="A1:HB145" xr:uid="{00000000-0001-0000-0000-000000000000}"/>
  <sortState xmlns:xlrd2="http://schemas.microsoft.com/office/spreadsheetml/2017/richdata2" ref="A2:HB150">
    <sortCondition ref="L2:L150"/>
    <sortCondition ref="AP2:AP150"/>
  </sortState>
  <phoneticPr fontId="4" type="noConversion"/>
  <pageMargins left="2.5000000000000001E-2" right="0.25" top="0.75" bottom="0.75" header="0.3" footer="0.3"/>
  <pageSetup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24 MCXC Roster 10082024</vt:lpstr>
      <vt:lpstr>'24 MCXC Roster 10082024'!Print_Area</vt:lpstr>
      <vt:lpstr>'24 MCXC Roster 10082024'!Print_Titles</vt:lpstr>
    </vt:vector>
  </TitlesOfParts>
  <Company>Agilent Technologies,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Summer Tempo Worksheet</dc:title>
  <dc:creator>Greg Fogg</dc:creator>
  <cp:lastModifiedBy>Greg Fogg</cp:lastModifiedBy>
  <cp:lastPrinted>2024-10-18T22:54:17Z</cp:lastPrinted>
  <dcterms:created xsi:type="dcterms:W3CDTF">2011-05-11T19:26:18Z</dcterms:created>
  <dcterms:modified xsi:type="dcterms:W3CDTF">2024-10-24T22:48:21Z</dcterms:modified>
</cp:coreProperties>
</file>